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Общ.Пр-т 30.06.2023" sheetId="1" r:id="rId1"/>
    <sheet name="Доп.пр-т 11.07.2023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K64" i="2" l="1"/>
  <c r="J64" i="2"/>
  <c r="H64" i="2"/>
  <c r="G64" i="2"/>
  <c r="I64" i="2" s="1"/>
  <c r="J63" i="2"/>
  <c r="H63" i="2"/>
  <c r="K63" i="2" s="1"/>
  <c r="G63" i="2"/>
  <c r="I63" i="2" s="1"/>
  <c r="K62" i="2"/>
  <c r="J62" i="2"/>
  <c r="H62" i="2"/>
  <c r="G62" i="2"/>
  <c r="I62" i="2" s="1"/>
  <c r="J61" i="2"/>
  <c r="H61" i="2"/>
  <c r="K61" i="2" s="1"/>
  <c r="G61" i="2"/>
  <c r="I61" i="2" s="1"/>
  <c r="K60" i="2"/>
  <c r="J60" i="2"/>
  <c r="H60" i="2"/>
  <c r="G60" i="2"/>
  <c r="I60" i="2" s="1"/>
  <c r="J59" i="2"/>
  <c r="H59" i="2"/>
  <c r="K59" i="2" s="1"/>
  <c r="G59" i="2"/>
  <c r="I59" i="2" s="1"/>
  <c r="K58" i="2"/>
  <c r="J58" i="2"/>
  <c r="H58" i="2"/>
  <c r="G58" i="2"/>
  <c r="I58" i="2" s="1"/>
  <c r="J57" i="2"/>
  <c r="H57" i="2"/>
  <c r="K57" i="2" s="1"/>
  <c r="G57" i="2"/>
  <c r="I57" i="2" s="1"/>
  <c r="K56" i="2"/>
  <c r="J56" i="2"/>
  <c r="H56" i="2"/>
  <c r="G56" i="2"/>
  <c r="I56" i="2" s="1"/>
  <c r="J55" i="2"/>
  <c r="H55" i="2"/>
  <c r="K55" i="2" s="1"/>
  <c r="G55" i="2"/>
  <c r="I55" i="2" s="1"/>
  <c r="K54" i="2"/>
  <c r="J54" i="2"/>
  <c r="H54" i="2"/>
  <c r="G54" i="2"/>
  <c r="I54" i="2" s="1"/>
  <c r="J53" i="2"/>
  <c r="H53" i="2"/>
  <c r="K53" i="2" s="1"/>
  <c r="G53" i="2"/>
  <c r="I53" i="2" s="1"/>
  <c r="K52" i="2"/>
  <c r="J52" i="2"/>
  <c r="H52" i="2"/>
  <c r="G52" i="2"/>
  <c r="I52" i="2" s="1"/>
  <c r="J51" i="2"/>
  <c r="H51" i="2"/>
  <c r="K51" i="2" s="1"/>
  <c r="G51" i="2"/>
  <c r="I51" i="2" s="1"/>
  <c r="K50" i="2"/>
  <c r="J50" i="2"/>
  <c r="H50" i="2"/>
  <c r="G50" i="2"/>
  <c r="I50" i="2" s="1"/>
  <c r="J49" i="2"/>
  <c r="H49" i="2"/>
  <c r="K49" i="2" s="1"/>
  <c r="G49" i="2"/>
  <c r="I49" i="2" s="1"/>
  <c r="K48" i="2"/>
  <c r="J48" i="2"/>
  <c r="H48" i="2"/>
  <c r="G48" i="2"/>
  <c r="I48" i="2" s="1"/>
  <c r="J47" i="2"/>
  <c r="H47" i="2"/>
  <c r="K47" i="2" s="1"/>
  <c r="G47" i="2"/>
  <c r="I47" i="2" s="1"/>
  <c r="K46" i="2"/>
  <c r="J46" i="2"/>
  <c r="H46" i="2"/>
  <c r="G46" i="2"/>
  <c r="I46" i="2" s="1"/>
  <c r="J45" i="2"/>
  <c r="F45" i="2"/>
  <c r="G45" i="2" s="1"/>
  <c r="I45" i="2" s="1"/>
  <c r="J44" i="2"/>
  <c r="F44" i="2"/>
  <c r="G44" i="2" s="1"/>
  <c r="I44" i="2" s="1"/>
  <c r="J43" i="2"/>
  <c r="H43" i="2"/>
  <c r="K43" i="2" s="1"/>
  <c r="G43" i="2"/>
  <c r="I43" i="2" s="1"/>
  <c r="K42" i="2"/>
  <c r="J42" i="2"/>
  <c r="H42" i="2"/>
  <c r="G42" i="2"/>
  <c r="I42" i="2" s="1"/>
  <c r="J41" i="2"/>
  <c r="H41" i="2"/>
  <c r="K41" i="2" s="1"/>
  <c r="G41" i="2"/>
  <c r="I41" i="2" s="1"/>
  <c r="K40" i="2"/>
  <c r="J40" i="2"/>
  <c r="H40" i="2"/>
  <c r="G40" i="2"/>
  <c r="I40" i="2" s="1"/>
  <c r="J39" i="2"/>
  <c r="H39" i="2"/>
  <c r="K39" i="2" s="1"/>
  <c r="G39" i="2"/>
  <c r="I39" i="2" s="1"/>
  <c r="K38" i="2"/>
  <c r="J38" i="2"/>
  <c r="H38" i="2"/>
  <c r="G38" i="2"/>
  <c r="I38" i="2" s="1"/>
  <c r="J37" i="2"/>
  <c r="F37" i="2"/>
  <c r="G37" i="2" s="1"/>
  <c r="I37" i="2" s="1"/>
  <c r="J36" i="2"/>
  <c r="F36" i="2"/>
  <c r="G36" i="2" s="1"/>
  <c r="I36" i="2" s="1"/>
  <c r="J35" i="2"/>
  <c r="H35" i="2"/>
  <c r="K35" i="2" s="1"/>
  <c r="G35" i="2"/>
  <c r="I35" i="2" s="1"/>
  <c r="K34" i="2"/>
  <c r="J34" i="2"/>
  <c r="H34" i="2"/>
  <c r="G34" i="2"/>
  <c r="I34" i="2" s="1"/>
  <c r="J33" i="2"/>
  <c r="H33" i="2"/>
  <c r="K33" i="2" s="1"/>
  <c r="G33" i="2"/>
  <c r="I33" i="2" s="1"/>
  <c r="J32" i="2"/>
  <c r="G32" i="2"/>
  <c r="I32" i="2" s="1"/>
  <c r="F32" i="2"/>
  <c r="H32" i="2" s="1"/>
  <c r="K32" i="2" s="1"/>
  <c r="K31" i="2"/>
  <c r="J31" i="2"/>
  <c r="H31" i="2"/>
  <c r="G31" i="2"/>
  <c r="I31" i="2" s="1"/>
  <c r="J30" i="2"/>
  <c r="H30" i="2"/>
  <c r="K30" i="2" s="1"/>
  <c r="G30" i="2"/>
  <c r="I30" i="2" s="1"/>
  <c r="J29" i="2"/>
  <c r="G29" i="2"/>
  <c r="I29" i="2" s="1"/>
  <c r="F29" i="2"/>
  <c r="H29" i="2" s="1"/>
  <c r="K29" i="2" s="1"/>
  <c r="J28" i="2"/>
  <c r="I28" i="2"/>
  <c r="G28" i="2"/>
  <c r="F28" i="2"/>
  <c r="H28" i="2" s="1"/>
  <c r="K28" i="2" s="1"/>
  <c r="K27" i="2"/>
  <c r="J27" i="2"/>
  <c r="H27" i="2"/>
  <c r="G27" i="2"/>
  <c r="I27" i="2" s="1"/>
  <c r="J26" i="2"/>
  <c r="H26" i="2"/>
  <c r="G26" i="2"/>
  <c r="I26" i="2" s="1"/>
  <c r="J25" i="2"/>
  <c r="G25" i="2"/>
  <c r="I25" i="2" s="1"/>
  <c r="F25" i="2"/>
  <c r="H25" i="2" s="1"/>
  <c r="K25" i="2" s="1"/>
  <c r="J24" i="2"/>
  <c r="I24" i="2"/>
  <c r="G24" i="2"/>
  <c r="F24" i="2"/>
  <c r="H24" i="2" s="1"/>
  <c r="K24" i="2" s="1"/>
  <c r="K23" i="2"/>
  <c r="J23" i="2"/>
  <c r="H23" i="2"/>
  <c r="G23" i="2"/>
  <c r="I23" i="2" s="1"/>
  <c r="J22" i="2"/>
  <c r="H22" i="2"/>
  <c r="G22" i="2"/>
  <c r="I22" i="2" s="1"/>
  <c r="K21" i="2"/>
  <c r="J21" i="2"/>
  <c r="H21" i="2"/>
  <c r="G21" i="2"/>
  <c r="I21" i="2" s="1"/>
  <c r="J20" i="2"/>
  <c r="H20" i="2"/>
  <c r="G20" i="2"/>
  <c r="I20" i="2" s="1"/>
  <c r="K19" i="2"/>
  <c r="J19" i="2"/>
  <c r="H19" i="2"/>
  <c r="G19" i="2"/>
  <c r="I19" i="2" s="1"/>
  <c r="J18" i="2"/>
  <c r="H18" i="2"/>
  <c r="G18" i="2"/>
  <c r="I18" i="2" s="1"/>
  <c r="K17" i="2"/>
  <c r="J17" i="2"/>
  <c r="H17" i="2"/>
  <c r="G17" i="2"/>
  <c r="I17" i="2" s="1"/>
  <c r="J16" i="2"/>
  <c r="F16" i="2"/>
  <c r="G16" i="2" s="1"/>
  <c r="I16" i="2" s="1"/>
  <c r="J15" i="2"/>
  <c r="H15" i="2"/>
  <c r="K15" i="2" s="1"/>
  <c r="F15" i="2"/>
  <c r="G15" i="2" s="1"/>
  <c r="I15" i="2" s="1"/>
  <c r="J14" i="2"/>
  <c r="H14" i="2"/>
  <c r="G14" i="2"/>
  <c r="I14" i="2" s="1"/>
  <c r="K14" i="2" l="1"/>
  <c r="H16" i="2"/>
  <c r="K16" i="2" s="1"/>
  <c r="K18" i="2"/>
  <c r="K20" i="2"/>
  <c r="K22" i="2"/>
  <c r="K26" i="2"/>
  <c r="H36" i="2"/>
  <c r="K36" i="2" s="1"/>
  <c r="H37" i="2"/>
  <c r="K37" i="2" s="1"/>
  <c r="H44" i="2"/>
  <c r="K44" i="2" s="1"/>
  <c r="H45" i="2"/>
  <c r="K45" i="2" s="1"/>
  <c r="H142" i="1" l="1"/>
  <c r="G142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G127" i="1"/>
  <c r="F127" i="1"/>
  <c r="H127" i="1" s="1"/>
  <c r="G126" i="1"/>
  <c r="F126" i="1"/>
  <c r="H126" i="1" s="1"/>
  <c r="G125" i="1"/>
  <c r="F125" i="1"/>
  <c r="H125" i="1" s="1"/>
  <c r="G124" i="1"/>
  <c r="F124" i="1"/>
  <c r="H124" i="1" s="1"/>
  <c r="G123" i="1"/>
  <c r="F123" i="1"/>
  <c r="H123" i="1" s="1"/>
  <c r="G122" i="1"/>
  <c r="F122" i="1"/>
  <c r="H122" i="1" s="1"/>
  <c r="G121" i="1"/>
  <c r="F121" i="1"/>
  <c r="H121" i="1" s="1"/>
  <c r="G120" i="1"/>
  <c r="F120" i="1"/>
  <c r="H120" i="1" s="1"/>
  <c r="G119" i="1"/>
  <c r="F119" i="1"/>
  <c r="H119" i="1" s="1"/>
  <c r="G118" i="1"/>
  <c r="F118" i="1"/>
  <c r="H118" i="1" s="1"/>
  <c r="G117" i="1"/>
  <c r="F117" i="1"/>
  <c r="H117" i="1" s="1"/>
  <c r="G116" i="1"/>
  <c r="F116" i="1"/>
  <c r="H116" i="1" s="1"/>
  <c r="G115" i="1"/>
  <c r="F115" i="1"/>
  <c r="H115" i="1" s="1"/>
  <c r="G114" i="1"/>
  <c r="F114" i="1"/>
  <c r="H114" i="1" s="1"/>
  <c r="G113" i="1"/>
  <c r="F113" i="1"/>
  <c r="H113" i="1" s="1"/>
  <c r="H112" i="1"/>
  <c r="G112" i="1"/>
  <c r="G111" i="1"/>
  <c r="F111" i="1"/>
  <c r="H111" i="1" s="1"/>
  <c r="G109" i="1"/>
  <c r="F109" i="1"/>
  <c r="H109" i="1" s="1"/>
  <c r="H108" i="1"/>
  <c r="G108" i="1"/>
  <c r="G107" i="1"/>
  <c r="F107" i="1"/>
  <c r="H107" i="1" s="1"/>
  <c r="G106" i="1"/>
  <c r="F106" i="1"/>
  <c r="H106" i="1" s="1"/>
  <c r="G105" i="1"/>
  <c r="F105" i="1"/>
  <c r="H105" i="1" s="1"/>
  <c r="H104" i="1"/>
  <c r="G104" i="1"/>
  <c r="G103" i="1"/>
  <c r="F103" i="1"/>
  <c r="H103" i="1" s="1"/>
  <c r="G102" i="1"/>
  <c r="F102" i="1"/>
  <c r="H102" i="1" s="1"/>
  <c r="G101" i="1"/>
  <c r="F101" i="1"/>
  <c r="H101" i="1" s="1"/>
  <c r="G100" i="1"/>
  <c r="F100" i="1"/>
  <c r="H100" i="1" s="1"/>
  <c r="G99" i="1"/>
  <c r="F99" i="1"/>
  <c r="H99" i="1" s="1"/>
  <c r="G98" i="1"/>
  <c r="F98" i="1"/>
  <c r="H98" i="1" s="1"/>
  <c r="G97" i="1"/>
  <c r="F97" i="1"/>
  <c r="H97" i="1" s="1"/>
  <c r="G96" i="1"/>
  <c r="F96" i="1"/>
  <c r="H96" i="1" s="1"/>
  <c r="G95" i="1"/>
  <c r="F95" i="1"/>
  <c r="H95" i="1" s="1"/>
  <c r="G94" i="1"/>
  <c r="F94" i="1"/>
  <c r="H94" i="1" s="1"/>
  <c r="H93" i="1"/>
  <c r="G93" i="1"/>
  <c r="G92" i="1"/>
  <c r="F92" i="1"/>
  <c r="H92" i="1" s="1"/>
  <c r="G91" i="1"/>
  <c r="F91" i="1"/>
  <c r="H91" i="1" s="1"/>
  <c r="G90" i="1"/>
  <c r="F90" i="1"/>
  <c r="H90" i="1" s="1"/>
  <c r="G89" i="1"/>
  <c r="F89" i="1"/>
  <c r="H89" i="1" s="1"/>
  <c r="G88" i="1"/>
  <c r="F88" i="1"/>
  <c r="H88" i="1" s="1"/>
  <c r="G87" i="1"/>
  <c r="F87" i="1"/>
  <c r="H87" i="1" s="1"/>
  <c r="G86" i="1"/>
  <c r="F86" i="1"/>
  <c r="H86" i="1" s="1"/>
  <c r="G85" i="1"/>
  <c r="F85" i="1"/>
  <c r="H85" i="1" s="1"/>
  <c r="G84" i="1"/>
  <c r="F84" i="1"/>
  <c r="H84" i="1" s="1"/>
  <c r="H83" i="1"/>
  <c r="G83" i="1"/>
  <c r="H82" i="1"/>
  <c r="G82" i="1"/>
  <c r="H81" i="1"/>
  <c r="G81" i="1"/>
  <c r="G80" i="1"/>
  <c r="F80" i="1"/>
  <c r="H80" i="1" s="1"/>
  <c r="G79" i="1"/>
  <c r="F79" i="1"/>
  <c r="H79" i="1" s="1"/>
  <c r="G78" i="1"/>
  <c r="F78" i="1"/>
  <c r="H78" i="1" s="1"/>
  <c r="G77" i="1"/>
  <c r="F77" i="1"/>
  <c r="H77" i="1" s="1"/>
  <c r="G76" i="1"/>
  <c r="F76" i="1"/>
  <c r="H76" i="1" s="1"/>
  <c r="G75" i="1"/>
  <c r="F75" i="1"/>
  <c r="H75" i="1" s="1"/>
  <c r="G74" i="1"/>
  <c r="F74" i="1"/>
  <c r="H74" i="1" s="1"/>
  <c r="G73" i="1"/>
  <c r="F73" i="1"/>
  <c r="H73" i="1" s="1"/>
  <c r="H72" i="1"/>
  <c r="G72" i="1"/>
  <c r="G70" i="1"/>
  <c r="F70" i="1"/>
  <c r="H70" i="1" s="1"/>
  <c r="G69" i="1"/>
  <c r="F69" i="1"/>
  <c r="H69" i="1" s="1"/>
  <c r="G68" i="1"/>
  <c r="F68" i="1"/>
  <c r="H68" i="1" s="1"/>
  <c r="G67" i="1"/>
  <c r="F67" i="1"/>
  <c r="H67" i="1" s="1"/>
  <c r="G66" i="1"/>
  <c r="F66" i="1"/>
  <c r="H66" i="1" s="1"/>
  <c r="G65" i="1"/>
  <c r="F65" i="1"/>
  <c r="H65" i="1" s="1"/>
  <c r="G64" i="1"/>
  <c r="F64" i="1"/>
  <c r="H64" i="1" s="1"/>
  <c r="G63" i="1"/>
  <c r="F63" i="1"/>
  <c r="H63" i="1" s="1"/>
  <c r="G62" i="1"/>
  <c r="F62" i="1"/>
  <c r="H62" i="1" s="1"/>
  <c r="G61" i="1"/>
  <c r="F61" i="1"/>
  <c r="H61" i="1" s="1"/>
  <c r="G60" i="1"/>
  <c r="F60" i="1"/>
  <c r="H60" i="1" s="1"/>
  <c r="G59" i="1"/>
  <c r="F59" i="1"/>
  <c r="H59" i="1" s="1"/>
  <c r="G57" i="1"/>
  <c r="F57" i="1"/>
  <c r="H57" i="1" s="1"/>
  <c r="G56" i="1"/>
  <c r="F56" i="1"/>
  <c r="H56" i="1" s="1"/>
  <c r="H55" i="1"/>
  <c r="G55" i="1"/>
  <c r="H54" i="1"/>
  <c r="G54" i="1"/>
  <c r="H53" i="1"/>
  <c r="G53" i="1"/>
  <c r="G52" i="1"/>
  <c r="F52" i="1"/>
  <c r="H52" i="1" s="1"/>
  <c r="G51" i="1"/>
  <c r="F51" i="1"/>
  <c r="H51" i="1" s="1"/>
  <c r="G50" i="1"/>
  <c r="F50" i="1"/>
  <c r="H50" i="1" s="1"/>
  <c r="G49" i="1"/>
  <c r="F49" i="1"/>
  <c r="H49" i="1" s="1"/>
  <c r="H48" i="1"/>
  <c r="G48" i="1"/>
  <c r="H47" i="1"/>
  <c r="G47" i="1"/>
  <c r="G45" i="1"/>
  <c r="F45" i="1"/>
  <c r="H45" i="1" s="1"/>
  <c r="G44" i="1"/>
  <c r="F44" i="1"/>
  <c r="H44" i="1" s="1"/>
  <c r="G43" i="1"/>
  <c r="F43" i="1"/>
  <c r="H43" i="1" s="1"/>
  <c r="G42" i="1"/>
  <c r="F42" i="1"/>
  <c r="H42" i="1" s="1"/>
  <c r="G41" i="1"/>
  <c r="F41" i="1"/>
  <c r="H41" i="1" s="1"/>
  <c r="G40" i="1"/>
  <c r="F40" i="1"/>
  <c r="H40" i="1" s="1"/>
  <c r="G39" i="1"/>
  <c r="F39" i="1"/>
  <c r="H39" i="1" s="1"/>
  <c r="G38" i="1"/>
  <c r="F38" i="1"/>
  <c r="H38" i="1" s="1"/>
  <c r="G37" i="1"/>
  <c r="F37" i="1"/>
  <c r="H37" i="1" s="1"/>
  <c r="G36" i="1"/>
  <c r="F36" i="1"/>
  <c r="H36" i="1" s="1"/>
  <c r="G33" i="1"/>
  <c r="F33" i="1"/>
  <c r="H33" i="1" s="1"/>
  <c r="G30" i="1"/>
  <c r="F30" i="1"/>
  <c r="H30" i="1" s="1"/>
  <c r="G29" i="1"/>
  <c r="F29" i="1"/>
  <c r="H29" i="1" s="1"/>
  <c r="H28" i="1"/>
  <c r="G28" i="1"/>
  <c r="G27" i="1"/>
  <c r="F27" i="1"/>
  <c r="H27" i="1" s="1"/>
  <c r="G26" i="1"/>
  <c r="F26" i="1"/>
  <c r="H26" i="1" s="1"/>
  <c r="G24" i="1"/>
  <c r="F24" i="1"/>
  <c r="H24" i="1" s="1"/>
  <c r="H22" i="1"/>
  <c r="G22" i="1"/>
  <c r="G20" i="1"/>
  <c r="F20" i="1"/>
  <c r="H20" i="1" s="1"/>
  <c r="G19" i="1"/>
  <c r="F19" i="1"/>
  <c r="H19" i="1" s="1"/>
  <c r="G18" i="1"/>
  <c r="F18" i="1"/>
  <c r="H18" i="1" s="1"/>
  <c r="H17" i="1"/>
  <c r="F17" i="1"/>
  <c r="E17" i="1"/>
  <c r="G17" i="1" s="1"/>
  <c r="H16" i="1"/>
  <c r="G16" i="1"/>
</calcChain>
</file>

<file path=xl/sharedStrings.xml><?xml version="1.0" encoding="utf-8"?>
<sst xmlns="http://schemas.openxmlformats.org/spreadsheetml/2006/main" count="461" uniqueCount="397">
  <si>
    <t>УТВЕРЖДЕНО</t>
  </si>
  <si>
    <t>приказом зам.главного врача ГУЗ "Детская</t>
  </si>
  <si>
    <t>стоматологическая поликлиника г.Бреста"</t>
  </si>
  <si>
    <t>от  29.06.2023 г.  №204</t>
  </si>
  <si>
    <t xml:space="preserve">ПРЕЙСКУРАНТ                                                                                              </t>
  </si>
  <si>
    <t>на платные медицинские услуги по стоматологии</t>
  </si>
  <si>
    <t>(ортодонтические, зуботехнические)</t>
  </si>
  <si>
    <t>для ГРАЖДАН РБ</t>
  </si>
  <si>
    <r>
      <t>вводится в действие с    "</t>
    </r>
    <r>
      <rPr>
        <u/>
        <sz val="11"/>
        <rFont val="Times New Roman"/>
        <family val="1"/>
        <charset val="204"/>
      </rPr>
      <t xml:space="preserve"> 30 </t>
    </r>
    <r>
      <rPr>
        <sz val="11"/>
        <rFont val="Times New Roman"/>
        <family val="1"/>
        <charset val="204"/>
      </rPr>
      <t xml:space="preserve">" </t>
    </r>
    <r>
      <rPr>
        <u/>
        <sz val="11"/>
        <rFont val="Times New Roman"/>
        <family val="1"/>
        <charset val="204"/>
      </rPr>
      <t xml:space="preserve">          Июня          </t>
    </r>
    <r>
      <rPr>
        <sz val="11"/>
        <rFont val="Times New Roman"/>
        <family val="1"/>
        <charset val="204"/>
      </rPr>
      <t xml:space="preserve"> 20 23 г. </t>
    </r>
  </si>
  <si>
    <t>№ п/п</t>
  </si>
  <si>
    <t>Наименование услуги</t>
  </si>
  <si>
    <t>Тариф, руб.</t>
  </si>
  <si>
    <t>в т.ч. НДС</t>
  </si>
  <si>
    <t>Стои-мость материа-лов, руб.</t>
  </si>
  <si>
    <t>Итого стоимость услуги, руб.</t>
  </si>
  <si>
    <t>1.</t>
  </si>
  <si>
    <t>Общие стоматологические мероприятия</t>
  </si>
  <si>
    <t>1.1.</t>
  </si>
  <si>
    <t>Стоматологические обследования и процедуры</t>
  </si>
  <si>
    <t>1.1.1.</t>
  </si>
  <si>
    <t>Стоматологическое обследование при первичном обращении</t>
  </si>
  <si>
    <t>1.1.2.</t>
  </si>
  <si>
    <t>Динамическое наблюдение в процессе лечения</t>
  </si>
  <si>
    <t>1.1.3.</t>
  </si>
  <si>
    <t>Стоматологическое обследование с выдачей консультативного заключения</t>
  </si>
  <si>
    <t>1.1.5.</t>
  </si>
  <si>
    <t>Анализ визиограмм, панорамных рентгенограмм, ортопантомограмм, телерентгенограмм</t>
  </si>
  <si>
    <t>1.1.6.</t>
  </si>
  <si>
    <t>Анализ результатов дополнительных методов исследования</t>
  </si>
  <si>
    <t>Манипуляции, выполняемые врачами-стоматологами-ортодонтами</t>
  </si>
  <si>
    <t>1.1.7.</t>
  </si>
  <si>
    <t>Протравливание эмали (одного зуба)</t>
  </si>
  <si>
    <t>1.2.</t>
  </si>
  <si>
    <t>Профессиональная гигиена</t>
  </si>
  <si>
    <t>1.2.4.</t>
  </si>
  <si>
    <t>Контроль гигиены с применением специальных индексов в области ключевых зубов</t>
  </si>
  <si>
    <t>1.4.</t>
  </si>
  <si>
    <t>Прочие общие стоматологические мероприятия</t>
  </si>
  <si>
    <t>1.4.5.</t>
  </si>
  <si>
    <t>Снятие одной штампованной коронки</t>
  </si>
  <si>
    <t>1.4.15.</t>
  </si>
  <si>
    <t>Оттиск из альгинатной массы</t>
  </si>
  <si>
    <t>1.4.20.</t>
  </si>
  <si>
    <t>Отливка модели из гипса</t>
  </si>
  <si>
    <t>1.4.24.</t>
  </si>
  <si>
    <t>Избирательное пришлифовыв.бугров одного зуба</t>
  </si>
  <si>
    <t>1.4.25.</t>
  </si>
  <si>
    <t xml:space="preserve">Избирательное пришлифовывание бугров двух зубов (супраокклюзия)                    </t>
  </si>
  <si>
    <t>4.</t>
  </si>
  <si>
    <t>Стоматология ортодонтическая (клиническая часть ортопедического стоматологического лечения)</t>
  </si>
  <si>
    <t>4.1.</t>
  </si>
  <si>
    <t>Общие ортопедические мероприятия</t>
  </si>
  <si>
    <t>4.1.2.</t>
  </si>
  <si>
    <t>Определение фиксированного прикуса Oeclyfast</t>
  </si>
  <si>
    <t>5.</t>
  </si>
  <si>
    <t>Стоматология ортодонтическая (клиническая часть ортодонтического стоматологического лечения)</t>
  </si>
  <si>
    <t>5.1.</t>
  </si>
  <si>
    <t>Общие ортодонтические мероприятия</t>
  </si>
  <si>
    <t>5.1.1.</t>
  </si>
  <si>
    <t>Определение центральной окклюзии с использованием восковых валиков</t>
  </si>
  <si>
    <t>5.1.2.</t>
  </si>
  <si>
    <t>Изготовление воскового шаблона с прикусными валиками</t>
  </si>
  <si>
    <t>5.1.3.</t>
  </si>
  <si>
    <t>Определение конструктивной окклюзии</t>
  </si>
  <si>
    <t>5.1.4.</t>
  </si>
  <si>
    <t>Обучение технике проведения массажа челюстно-лицев. области</t>
  </si>
  <si>
    <t>5.1.5.</t>
  </si>
  <si>
    <t>Контроль выполнения массажа челюстно-лицевой области</t>
  </si>
  <si>
    <t>5.1.6.</t>
  </si>
  <si>
    <t>Обучение технике проведения миотерапии челюстно-лицевой области</t>
  </si>
  <si>
    <t>5.1.7.</t>
  </si>
  <si>
    <t>Контроль выполнения миотерапии челюстно-лицевой области</t>
  </si>
  <si>
    <t>5.1.8.</t>
  </si>
  <si>
    <t>Измерение диагностических моделей</t>
  </si>
  <si>
    <t>5.1.10.</t>
  </si>
  <si>
    <t>Антропометрия лица</t>
  </si>
  <si>
    <t>5.1.11.</t>
  </si>
  <si>
    <t>Определение степени трудности лечения</t>
  </si>
  <si>
    <t>5.2.</t>
  </si>
  <si>
    <t>Съемные и несъемные ортодонтические протезы</t>
  </si>
  <si>
    <t>5.2.12.</t>
  </si>
  <si>
    <t>Препарирование одного зуба под коронку</t>
  </si>
  <si>
    <t>5.2.13.</t>
  </si>
  <si>
    <t>Припасовка одной коронки</t>
  </si>
  <si>
    <t>5.2.15.</t>
  </si>
  <si>
    <t>Сдача несъемной конструкции протеза из расчета на одну единицу</t>
  </si>
  <si>
    <t>5.2.16.</t>
  </si>
  <si>
    <t>Снятие одной ортодонтической коронки (кольца)</t>
  </si>
  <si>
    <t>5.2.17.</t>
  </si>
  <si>
    <t>Припасовка одной ортодонтической коронки (кольца)</t>
  </si>
  <si>
    <t>5.2.18.</t>
  </si>
  <si>
    <t>Сдача одной ортодонтической коронки (кольца)</t>
  </si>
  <si>
    <t>5.2.19.</t>
  </si>
  <si>
    <t>Фиксация одной ортодонтической коронки (кольца)</t>
  </si>
  <si>
    <t>5.2.20.</t>
  </si>
  <si>
    <t>Коррекция съемного протеза</t>
  </si>
  <si>
    <t>5.2.21.</t>
  </si>
  <si>
    <t>Перебазировка съемного протеза, починка</t>
  </si>
  <si>
    <t>5.2.25.</t>
  </si>
  <si>
    <t>Проверка конструкции съемного протеза</t>
  </si>
  <si>
    <t>5.2.26.</t>
  </si>
  <si>
    <t>Сдача съемного протеза</t>
  </si>
  <si>
    <t>5.3.</t>
  </si>
  <si>
    <t>Съемные ортодонтические аппараты</t>
  </si>
  <si>
    <t>5.3.3.</t>
  </si>
  <si>
    <t>Примерка и фиксация стандартной подбородочной пращи с головной (шейной) фиксацией</t>
  </si>
  <si>
    <t>5.3.4.</t>
  </si>
  <si>
    <t>Примерка и установка стандартной лицевой дуги с головной (шейной) фиксацией</t>
  </si>
  <si>
    <t>5.3.5.</t>
  </si>
  <si>
    <t>Примерка и уст-ка стандартного лицевого модуля</t>
  </si>
  <si>
    <t>5.3.6.</t>
  </si>
  <si>
    <t>Сдача съемного одночелюстного аппарата</t>
  </si>
  <si>
    <t>5.3.7.</t>
  </si>
  <si>
    <t>Сдача съемного вестибуляр.ортодонт. аппарата</t>
  </si>
  <si>
    <t>5.3.8.</t>
  </si>
  <si>
    <t>Сдача съемного двухчелюстного аппарата</t>
  </si>
  <si>
    <t>5.3.9.</t>
  </si>
  <si>
    <t>Сдача регулятора функций Френкеля 1-4 типов</t>
  </si>
  <si>
    <t>5.3.10.</t>
  </si>
  <si>
    <t>Сдача ортодонтического трейнера (эластич.капы, ретейнера)</t>
  </si>
  <si>
    <t>5.3.11.</t>
  </si>
  <si>
    <t>Сдача ортодонтического аппарата после починки</t>
  </si>
  <si>
    <t>5.3.12.</t>
  </si>
  <si>
    <t xml:space="preserve">Коррекция одночелюстного ортодонт.аппарата </t>
  </si>
  <si>
    <t>5.3.13.</t>
  </si>
  <si>
    <t xml:space="preserve">Коррекция двухчелюстного ортодонт.аппарата </t>
  </si>
  <si>
    <t>5.3.14.</t>
  </si>
  <si>
    <t>Активация и коррекция одного доп.элемента в одночелюстном ортодонтическом аппарате (пружина, изгиб, петля и др.)</t>
  </si>
  <si>
    <t>5.4.</t>
  </si>
  <si>
    <t>Несъемные ортодонтические аппараты</t>
  </si>
  <si>
    <t>5.4.1.</t>
  </si>
  <si>
    <t>Апроксимальное сошлифовывание одного временного /постоянного зуба</t>
  </si>
  <si>
    <t>5.4.2.</t>
  </si>
  <si>
    <t>Наложение металлических сепарацион.лигатур</t>
  </si>
  <si>
    <t>5.4.3.</t>
  </si>
  <si>
    <t>Наложение эластичных сепарационных лигатур</t>
  </si>
  <si>
    <t>5.4.4.</t>
  </si>
  <si>
    <t>Сдача упора Нансе</t>
  </si>
  <si>
    <t>5.4.5.</t>
  </si>
  <si>
    <t>Сдача распорки дистальной подковы</t>
  </si>
  <si>
    <t>5.4.6.</t>
  </si>
  <si>
    <t>Сдача аппарата для дистализации</t>
  </si>
  <si>
    <t>5.4.7.</t>
  </si>
  <si>
    <t>Сдача аппарата Дерихсвайлера</t>
  </si>
  <si>
    <t>5.4.8.</t>
  </si>
  <si>
    <t xml:space="preserve">Активация механических элементов несъемного ортодонтического аппарата                </t>
  </si>
  <si>
    <t>5.4.9.</t>
  </si>
  <si>
    <t xml:space="preserve">Активация транспалатинальных элементов в несъемном аппарате </t>
  </si>
  <si>
    <t>5.4.10.</t>
  </si>
  <si>
    <t>Установка одного элемента мультибондинг-системы композиционным материалом</t>
  </si>
  <si>
    <t>5.4.11.</t>
  </si>
  <si>
    <t>Припасовка и установка стандартного несъемного ретейнера композиционным материалом</t>
  </si>
  <si>
    <t>5.4.12.</t>
  </si>
  <si>
    <t>Припасовка и установка индивидуального изготовлен-ного несъемного ретейнера композиционным материалом</t>
  </si>
  <si>
    <t>5.4.13.</t>
  </si>
  <si>
    <t xml:space="preserve">Установка металлической лигатуры на один элемент мультибондинг-системы </t>
  </si>
  <si>
    <t>5.4.14.</t>
  </si>
  <si>
    <t xml:space="preserve">Установка преформированной металлической лигатуры на один элемент мультибондинг-системы </t>
  </si>
  <si>
    <t>5.4.15.</t>
  </si>
  <si>
    <t xml:space="preserve">Установка эластической лигатуры на один элемент мультибондинг-системы </t>
  </si>
  <si>
    <t>5.4.16.</t>
  </si>
  <si>
    <t>Установка открывающей (закрывающ) пружины</t>
  </si>
  <si>
    <t>5.4.17.</t>
  </si>
  <si>
    <t xml:space="preserve">Наложение проволочной цепочки (Laceback, Tieback)             </t>
  </si>
  <si>
    <t>5.4.18.</t>
  </si>
  <si>
    <t xml:space="preserve">Изгибание дуги (Bendback)                         </t>
  </si>
  <si>
    <t>5.4.19.</t>
  </si>
  <si>
    <t xml:space="preserve">Припасовка и наложение стандарт.губного бампера </t>
  </si>
  <si>
    <t>5.4.20.</t>
  </si>
  <si>
    <t xml:space="preserve">Припасовка и наложение индивидуального изготовлен-ного губного бампера </t>
  </si>
  <si>
    <t>5.4.21.</t>
  </si>
  <si>
    <t xml:space="preserve">Припасовка и наложение стандартных расширяющих пружин (Quad Helix) или эспандера палатинального                                    </t>
  </si>
  <si>
    <t>5.4.22.</t>
  </si>
  <si>
    <t>Припасовка и наложение пружины Гожгариана</t>
  </si>
  <si>
    <t>5.4.23.</t>
  </si>
  <si>
    <t>Наложение одного звена эластической цепочки</t>
  </si>
  <si>
    <t>5.4.24.</t>
  </si>
  <si>
    <t>Наложение кросс-тяги</t>
  </si>
  <si>
    <t>5.4.25.</t>
  </si>
  <si>
    <t>Наложение межчелюстной эластической тяги</t>
  </si>
  <si>
    <t>5.4.26.</t>
  </si>
  <si>
    <t>Наложение эластичного модуля</t>
  </si>
  <si>
    <t>5.4.27.</t>
  </si>
  <si>
    <t>Активация эластичного модуля</t>
  </si>
  <si>
    <t>5.4.28.</t>
  </si>
  <si>
    <t xml:space="preserve">Установка одной дуги </t>
  </si>
  <si>
    <t>5.4.29.</t>
  </si>
  <si>
    <t>Изгибание петель на стальной дуге 1,2,3-го порядка</t>
  </si>
  <si>
    <t>5.4.30.</t>
  </si>
  <si>
    <t>Активация изгибов и петель на стальной дуге</t>
  </si>
  <si>
    <t>5.4.31.</t>
  </si>
  <si>
    <t>Установка стопора перед щечными трубками опорных колец</t>
  </si>
  <si>
    <t>5.4.32.</t>
  </si>
  <si>
    <t>Снятие одной дуги</t>
  </si>
  <si>
    <t>5.4.33.</t>
  </si>
  <si>
    <t>Снятие одного элемента мультибондинг-системы</t>
  </si>
  <si>
    <t>5.4.34.</t>
  </si>
  <si>
    <t>Фиксация ротационной подушечки</t>
  </si>
  <si>
    <t>5.4.35.</t>
  </si>
  <si>
    <t>Снятие ротационной подушечки</t>
  </si>
  <si>
    <t>5.4.36.</t>
  </si>
  <si>
    <t>Коррекция дуги</t>
  </si>
  <si>
    <t>5.4.37.</t>
  </si>
  <si>
    <t xml:space="preserve">Профессиональная гигиена полости рта с брекетами (кольца, дуги) в расчете на один зуб               </t>
  </si>
  <si>
    <t>5.4.38.</t>
  </si>
  <si>
    <t>Фиксация защитным воском одного брекета</t>
  </si>
  <si>
    <t>6.15.</t>
  </si>
  <si>
    <t>Ортодонтические протезы и аппараты</t>
  </si>
  <si>
    <t>6.15.2.</t>
  </si>
  <si>
    <t>Изготовление прикусного шаблона из воска</t>
  </si>
  <si>
    <t>6.15.7.</t>
  </si>
  <si>
    <t>Изготовление восковой композиции базиса двухчелюстного ортодонтического аппарата</t>
  </si>
  <si>
    <t>6.15.9.</t>
  </si>
  <si>
    <t xml:space="preserve">Изготовление и постановка на модель круглого кламмера (круглый кламмер с изгибом)               </t>
  </si>
  <si>
    <t>6.15.10.</t>
  </si>
  <si>
    <t>Изготовл.и пост-ка на модель кламмера Адамса</t>
  </si>
  <si>
    <t>6.15.11.</t>
  </si>
  <si>
    <t>Изготовление и постановка на модель стреловидного кламмера</t>
  </si>
  <si>
    <t>6.15.12.</t>
  </si>
  <si>
    <t>Изготовление и постановка на модель пуговчатого кламмера, дельтовидного кламмера</t>
  </si>
  <si>
    <t>6.15.13.</t>
  </si>
  <si>
    <t>Изготовление и постановка на модель многозвеньевого кламмера на два зуба</t>
  </si>
  <si>
    <t>6.15.14.</t>
  </si>
  <si>
    <t>Изготовление и постановка на модель вестибулярной дуги с полукруглыми петлями</t>
  </si>
  <si>
    <t>6.15.15.</t>
  </si>
  <si>
    <t>Изготовление и постановка на модель вестибулярной дуги со сложными петлями (с изгибами)</t>
  </si>
  <si>
    <t>6.15.16.</t>
  </si>
  <si>
    <t>Изготовление и постановка на модель дополнительных механических элементов (пружин, крючков и др.)</t>
  </si>
  <si>
    <t>6.15.17.</t>
  </si>
  <si>
    <t>Изготовление и постановка на модель проволочного упора для языка</t>
  </si>
  <si>
    <t>6.15.18.</t>
  </si>
  <si>
    <t>Изготовление и постановка на модель пружины Коффина (Коллера)</t>
  </si>
  <si>
    <t>6.15.19.</t>
  </si>
  <si>
    <t>Изготовление и постановка на модель небного бюгеля (лингвальной дуги)</t>
  </si>
  <si>
    <t>6.15.20.</t>
  </si>
  <si>
    <t>Изготовление и постановка на модель проволочной распорки (дистальной подковы)</t>
  </si>
  <si>
    <t>6.15.21.</t>
  </si>
  <si>
    <t>Постановка ортодонтического винта с одной/двумя направляющими в восковую композицию базиса ортодонтического аппарата</t>
  </si>
  <si>
    <t>6.15.22.</t>
  </si>
  <si>
    <t>Постановка трехмерного ортодонтического винта в восковую композицию базиса ортодонтического аппарата</t>
  </si>
  <si>
    <t>6.15.23.</t>
  </si>
  <si>
    <t>Постановка телескопического ортодонтического винта в восковую композицию базиса ортодонтического аппарата</t>
  </si>
  <si>
    <t>6.15.24.</t>
  </si>
  <si>
    <t>Изготовление и постановка на модель проволочных элементов каркаса регулятора функций (по Френкелю)</t>
  </si>
  <si>
    <t>6.15.27.</t>
  </si>
  <si>
    <r>
      <t>Изготовл.базиса ортодонтич.аппарата методом полимеризац.под давлен.</t>
    </r>
    <r>
      <rPr>
        <b/>
        <sz val="11"/>
        <rFont val="Times New Roman"/>
        <family val="1"/>
        <charset val="204"/>
      </rPr>
      <t>(Villacril)</t>
    </r>
  </si>
  <si>
    <t>6.15.28.</t>
  </si>
  <si>
    <r>
      <t>Изготовл.базиса ортодонтич.аппарата методом полимеризац.под давлен.</t>
    </r>
    <r>
      <rPr>
        <b/>
        <sz val="11"/>
        <rFont val="Times New Roman"/>
        <family val="1"/>
        <charset val="204"/>
      </rPr>
      <t>(Протакрил)</t>
    </r>
  </si>
  <si>
    <t>6.15.29.</t>
  </si>
  <si>
    <r>
      <t>Изготовление элементов ортодонтич.аппарата из пластмассы (упор в небе и др. элем.)</t>
    </r>
    <r>
      <rPr>
        <b/>
        <sz val="11"/>
        <rFont val="Times New Roman"/>
        <family val="1"/>
        <charset val="204"/>
      </rPr>
      <t xml:space="preserve"> (Протакрил)</t>
    </r>
  </si>
  <si>
    <t>6.15.30.</t>
  </si>
  <si>
    <r>
      <t>Изготовление элементов ортодонтич.аппарата из пластмассы (упор в небе и др. элем.)</t>
    </r>
    <r>
      <rPr>
        <b/>
        <sz val="11"/>
        <rFont val="Times New Roman"/>
        <family val="1"/>
        <charset val="204"/>
      </rPr>
      <t xml:space="preserve"> (Villacril)</t>
    </r>
  </si>
  <si>
    <t>6.15.31.</t>
  </si>
  <si>
    <r>
      <t xml:space="preserve">Починка, коррекция базиса съемного ортодонтич. аппарата самотвердеющей пластмассой </t>
    </r>
    <r>
      <rPr>
        <b/>
        <sz val="11"/>
        <rFont val="Times New Roman"/>
        <family val="1"/>
        <charset val="204"/>
      </rPr>
      <t>(Протакрил)</t>
    </r>
  </si>
  <si>
    <t>6.15.32.</t>
  </si>
  <si>
    <r>
      <t xml:space="preserve">Починка, коррекция базиса съемного ортодонтич. аппарата самотвердеющей пластмассой </t>
    </r>
    <r>
      <rPr>
        <b/>
        <sz val="11"/>
        <rFont val="Times New Roman"/>
        <family val="1"/>
        <charset val="204"/>
      </rPr>
      <t>(Villacril)</t>
    </r>
  </si>
  <si>
    <t>6.15.33.</t>
  </si>
  <si>
    <t>Окончательная обработка и полировка съемного одночелюстного аппарата (протеза) без доп.элем. после изготовления, починки</t>
  </si>
  <si>
    <t>6.15.34.</t>
  </si>
  <si>
    <t>Окончательная обработка и полировка съемного одночелюстного аппарата (протеза) с доп.элемен. после изготовления, починки</t>
  </si>
  <si>
    <t>6.15.35.</t>
  </si>
  <si>
    <t>Окончательная обработка и полировка съемного двухчелюстного аппарата (протеза) после изготовления, починки</t>
  </si>
  <si>
    <t>6.15.36.</t>
  </si>
  <si>
    <t>Изготовл.восстан.(защитной) коронки из пластмассы</t>
  </si>
  <si>
    <t>6.15.37.</t>
  </si>
  <si>
    <t>Изготовл.металлич.коронки методом штамповки</t>
  </si>
  <si>
    <t>6.15.38.</t>
  </si>
  <si>
    <t>Изготовл.металлич.кольца методом штамповки</t>
  </si>
  <si>
    <t>6.24.</t>
  </si>
  <si>
    <t>Изготовление несъемных и штампованно-паянных протезов</t>
  </si>
  <si>
    <t>6.24.8.</t>
  </si>
  <si>
    <t>Спайка деталей (одна манипуляция спайка)</t>
  </si>
  <si>
    <t>Основание:</t>
  </si>
  <si>
    <t>1. Указ Президента РБ  № 366 от 11 августа 2005 г. (в редакции от 21.06.2016 №228)</t>
  </si>
  <si>
    <t>2. Постановление МЗ РБ № 129 от 23.12.2015 г. (в редакции от 03.02.2015 №15)</t>
  </si>
  <si>
    <t>3. Постановление МЗ РБ № 14 от 03.02.2015 г.</t>
  </si>
  <si>
    <t>Главный бухгалтер</t>
  </si>
  <si>
    <t>М.В.Янкович</t>
  </si>
  <si>
    <t>Экономист в/б</t>
  </si>
  <si>
    <t>Л.Е.Минакова</t>
  </si>
  <si>
    <t>приказом Зам.главного врача ГУЗ "Детская</t>
  </si>
  <si>
    <t>от  10.07.2023 г.  №212</t>
  </si>
  <si>
    <t xml:space="preserve">ДОПОЛНИТЕЛЬНЫЙ ПРЕЙСКУРАНТ                                                                                              </t>
  </si>
  <si>
    <t>на изделия медицинского назначения</t>
  </si>
  <si>
    <r>
      <t>вводится в действие  с  "</t>
    </r>
    <r>
      <rPr>
        <u/>
        <sz val="11"/>
        <rFont val="Times New Roman"/>
        <family val="1"/>
        <charset val="204"/>
      </rPr>
      <t xml:space="preserve"> 11 </t>
    </r>
    <r>
      <rPr>
        <sz val="11"/>
        <rFont val="Times New Roman"/>
        <family val="1"/>
        <charset val="204"/>
      </rPr>
      <t xml:space="preserve">" </t>
    </r>
    <r>
      <rPr>
        <u/>
        <sz val="11"/>
        <rFont val="Times New Roman"/>
        <family val="1"/>
        <charset val="204"/>
      </rPr>
      <t xml:space="preserve">            Июля           </t>
    </r>
    <r>
      <rPr>
        <sz val="11"/>
        <rFont val="Times New Roman"/>
        <family val="1"/>
        <charset val="204"/>
      </rPr>
      <t xml:space="preserve"> 2023 г. </t>
    </r>
  </si>
  <si>
    <t>№ кода</t>
  </si>
  <si>
    <t>Ед. измере-ния</t>
  </si>
  <si>
    <t>Стоимость материалов, руб.</t>
  </si>
  <si>
    <t>5.5.</t>
  </si>
  <si>
    <t>Применение инструментов, изделий и средств медицинского назначения,
         используемых на ортодонтическом приеме</t>
  </si>
  <si>
    <t>5.5.1.</t>
  </si>
  <si>
    <t xml:space="preserve">+ Брекеты Discovery (1шт), Германия </t>
  </si>
  <si>
    <t>шт</t>
  </si>
  <si>
    <t>5.5.2.</t>
  </si>
  <si>
    <t>+ Искусственные зубы SPOFADENT</t>
  </si>
  <si>
    <t>5.5.3.</t>
  </si>
  <si>
    <t>+ Эластики Rentaunim внутриротов.</t>
  </si>
  <si>
    <t>5.5.4.</t>
  </si>
  <si>
    <t>+ Брекет Damon Q</t>
  </si>
  <si>
    <t>5.5.5.</t>
  </si>
  <si>
    <t>+ Замок щёчный Andrews</t>
  </si>
  <si>
    <t>5.5.6.</t>
  </si>
  <si>
    <t>+ Дуга TMA Damon</t>
  </si>
  <si>
    <t>5.5.7.</t>
  </si>
  <si>
    <t>+ Дуга Cu Ni-Ti Damon прямоугольная</t>
  </si>
  <si>
    <t>5.5.8.</t>
  </si>
  <si>
    <t>+ Дуга Cu Ni-Ti Damon круглая</t>
  </si>
  <si>
    <t>5.5.9.</t>
  </si>
  <si>
    <t>+ Тяга эластичная в виде резиновых колец кенгуру</t>
  </si>
  <si>
    <t>5.5.10.</t>
  </si>
  <si>
    <t>+ Тяга эластичная в виде резиновых колец лось</t>
  </si>
  <si>
    <t>5.5.11.</t>
  </si>
  <si>
    <t>+ Тяга эластичная в виде резиновых колец перепел</t>
  </si>
  <si>
    <t>5.5.12.</t>
  </si>
  <si>
    <t>+ Тяга эластичная в виде резиновых колец кролик</t>
  </si>
  <si>
    <t>5.5.13.</t>
  </si>
  <si>
    <t>+ Пружина,  1шт-18см  (на 1усл-1см)</t>
  </si>
  <si>
    <t>см</t>
  </si>
  <si>
    <t>5.5.14.</t>
  </si>
  <si>
    <t>+ Винт ортодонтич.Hyrax maxi-12, Германия</t>
  </si>
  <si>
    <t>5.5.15.</t>
  </si>
  <si>
    <t>+ Винт ортодонтич.Hyrax mani-7</t>
  </si>
  <si>
    <t>5.5.16.</t>
  </si>
  <si>
    <t>+ Кнопка лингвальная</t>
  </si>
  <si>
    <t>5.5.17.</t>
  </si>
  <si>
    <t>+ Цепочка эласт.Generation (4,0м) усл. - 50см,США</t>
  </si>
  <si>
    <t>5.5.18.</t>
  </si>
  <si>
    <t>+ Крючок</t>
  </si>
  <si>
    <t>5.5.19.</t>
  </si>
  <si>
    <t>+ Кольцо опорное Dentaform Snap</t>
  </si>
  <si>
    <t>5.5.20.</t>
  </si>
  <si>
    <t>+ Стопор, Мексика</t>
  </si>
  <si>
    <t>5.5.21.</t>
  </si>
  <si>
    <t>+ Винт расширяющий Mini,Maxi Германия</t>
  </si>
  <si>
    <t>5.5.22.</t>
  </si>
  <si>
    <t>+ Слюноотсос Monoart EM 15/Saliva</t>
  </si>
  <si>
    <t>5.5.23.</t>
  </si>
  <si>
    <t>+ Кольцо опорное Dentaform Snap с замком</t>
  </si>
  <si>
    <t>5.5.24.</t>
  </si>
  <si>
    <t>+ Дуга нержавеющая сталь SS</t>
  </si>
  <si>
    <t>5.5.25.</t>
  </si>
  <si>
    <t>+ Пружина Саббаха с аксессуарами (уп-1н-р), Германия</t>
  </si>
  <si>
    <t>5.5.26.</t>
  </si>
  <si>
    <t>+ Ретракторы б/держателя двойные</t>
  </si>
  <si>
    <t>5.5.27.</t>
  </si>
  <si>
    <t>+ Лицевая маска Delaire (уп-1шт), Германия</t>
  </si>
  <si>
    <t>5.5.28.</t>
  </si>
  <si>
    <t>+ Винт ортодонтич.Hyrax medium-10</t>
  </si>
  <si>
    <t>5.5.29.</t>
  </si>
  <si>
    <t>+ Аппарат Herbst (6-и гранные внутр.винты, основание, телескоп.трубка, телескоп.стержень) (уп-1н-р), Германия</t>
  </si>
  <si>
    <t>5.5.30.</t>
  </si>
  <si>
    <t>+ Дуга Rematitan (прямоугольная), Германия</t>
  </si>
  <si>
    <t>5.5.31.</t>
  </si>
  <si>
    <t>+ Дуга Rematitan (круглая), Германия</t>
  </si>
  <si>
    <t>5.5.32.</t>
  </si>
  <si>
    <t>+ Дуга Remanium, Германия</t>
  </si>
  <si>
    <t>5.5.33.</t>
  </si>
  <si>
    <t>+ Щечные трубки Ortho-Cast (уп-1шт), Германия</t>
  </si>
  <si>
    <t>5.5.34.</t>
  </si>
  <si>
    <t>+ Винт ортодонтич.Hyrax medium-9мм, США</t>
  </si>
  <si>
    <t>5.5.35.</t>
  </si>
  <si>
    <t>+ Брекеты Miniture Twin, США</t>
  </si>
  <si>
    <t>5.5.36.</t>
  </si>
  <si>
    <t>+ Брекеты Gemini Twin, США</t>
  </si>
  <si>
    <t>5.5.37.</t>
  </si>
  <si>
    <t>+ Брекеты AGILE, США</t>
  </si>
  <si>
    <t>5.5.38.</t>
  </si>
  <si>
    <t>+ Щечные трубки Smart Clip, США</t>
  </si>
  <si>
    <t>5.5.39.</t>
  </si>
  <si>
    <t>+ Щечные трубки Victoryp, США</t>
  </si>
  <si>
    <t>5.5.40.</t>
  </si>
  <si>
    <t>+ Дуга круглая 3М, Германия</t>
  </si>
  <si>
    <t>5.5.41.</t>
  </si>
  <si>
    <t>+ Дуга прямоугольная 3М, Германия</t>
  </si>
  <si>
    <t>5.5.42.</t>
  </si>
  <si>
    <t>+ Эластики 3М внутриротовые, США</t>
  </si>
  <si>
    <t>5.5.43.</t>
  </si>
  <si>
    <t>+ Тяга эластическая (H4), США</t>
  </si>
  <si>
    <t>5.5.44.</t>
  </si>
  <si>
    <t>+ К-т брекетов Orthoclassic (H4), США</t>
  </si>
  <si>
    <t>к-т</t>
  </si>
  <si>
    <t>5.5.45.</t>
  </si>
  <si>
    <t>+ К-т брекетов Pitts Broad (H4), США</t>
  </si>
  <si>
    <t>5.5.46.</t>
  </si>
  <si>
    <t>+ Комплект-1 (брекеты H4, трубки, дуги H4), США</t>
  </si>
  <si>
    <t>5.5.47.</t>
  </si>
  <si>
    <t>+ Комплект-2 (брекеты H4, трубки, дуги H4), США</t>
  </si>
  <si>
    <t>5.5.48.</t>
  </si>
  <si>
    <t>+ Брекеты BioMIM, верхний левый центр.резец, США</t>
  </si>
  <si>
    <t>5.5.49.</t>
  </si>
  <si>
    <t>+ Дуга нижнечелюстная, Германия</t>
  </si>
  <si>
    <t>5.5.50.</t>
  </si>
  <si>
    <t>+ Н-р брекетов Pitts 21 (H4), США</t>
  </si>
  <si>
    <t>5.5.51.</t>
  </si>
  <si>
    <t>+ Брекеты H4 (шт), США</t>
  </si>
  <si>
    <t xml:space="preserve">     1. Указ Президента РБ  № 366 от 11 августа 2005 г. (в редакции от 21.06.2016 №228)</t>
  </si>
  <si>
    <t xml:space="preserve">     2. Постановление МЗ РБ № 129 от 23.12.2015 г. (в редакции от 03.02.2015 №15)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</si>
</sst>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0"/>
    <numFmt numFmtId="165" formatCode="#,##0.000"/>
    <numFmt numFmtId="166" formatCode="#,##0.0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shrinkToFit="1"/>
    </xf>
    <xf numFmtId="0" fontId="2" fillId="2" borderId="3" xfId="0" applyFont="1" applyFill="1" applyBorder="1" applyAlignment="1">
      <alignment vertical="top" wrapText="1" shrinkToFit="1"/>
    </xf>
    <xf numFmtId="0" fontId="2" fillId="2" borderId="4" xfId="0" applyFont="1" applyFill="1" applyBorder="1" applyAlignment="1">
      <alignment vertical="top" wrapText="1" shrinkToFi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 shrinkToFit="1"/>
    </xf>
    <xf numFmtId="4" fontId="4" fillId="0" borderId="1" xfId="0" applyNumberFormat="1" applyFont="1" applyFill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 shrinkToFit="1"/>
    </xf>
    <xf numFmtId="0" fontId="2" fillId="2" borderId="2" xfId="0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vertical="top"/>
    </xf>
    <xf numFmtId="17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2" fillId="0" borderId="5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49" fontId="2" fillId="3" borderId="1" xfId="0" applyNumberFormat="1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166" fontId="2" fillId="3" borderId="1" xfId="0" applyNumberFormat="1" applyFont="1" applyFill="1" applyBorder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 wrapText="1"/>
    </xf>
    <xf numFmtId="167" fontId="2" fillId="3" borderId="2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/>
    <xf numFmtId="0" fontId="7" fillId="0" borderId="0" xfId="0" applyFont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&#1076;&#1086;&#1087;.&#1087;&#1088;-&#1090;%20&#1087;&#1086;%20&#1086;&#1090;&#1086;&#1076;&#1086;&#1085;&#1090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3"/>
      <sheetName val="07.02."/>
      <sheetName val="21.03."/>
      <sheetName val="03.05."/>
      <sheetName val="10.05."/>
      <sheetName val="12,05"/>
      <sheetName val="01.06."/>
      <sheetName val="14.06."/>
      <sheetName val="23.06."/>
      <sheetName val="10.07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H14">
            <v>5.4764999999999997</v>
          </cell>
        </row>
        <row r="15">
          <cell r="H15">
            <v>0.65769</v>
          </cell>
        </row>
        <row r="16">
          <cell r="H16">
            <v>4.8488000000000007</v>
          </cell>
        </row>
        <row r="17">
          <cell r="H17">
            <v>73.906300000000002</v>
          </cell>
        </row>
        <row r="18">
          <cell r="H18">
            <v>48.144300000000001</v>
          </cell>
        </row>
        <row r="19">
          <cell r="H19">
            <v>47.792299999999997</v>
          </cell>
        </row>
        <row r="20">
          <cell r="H20">
            <v>38.255299999999998</v>
          </cell>
        </row>
        <row r="21">
          <cell r="H21">
            <v>34.204500000000003</v>
          </cell>
        </row>
        <row r="22">
          <cell r="H22">
            <v>6.1643999999999997</v>
          </cell>
        </row>
        <row r="23">
          <cell r="H23">
            <v>6.1643999999999997</v>
          </cell>
        </row>
        <row r="24">
          <cell r="H24">
            <v>4.4594000000000005</v>
          </cell>
        </row>
        <row r="25">
          <cell r="H25">
            <v>3.9688000000000003</v>
          </cell>
        </row>
        <row r="26">
          <cell r="H26">
            <v>3.2862</v>
          </cell>
        </row>
        <row r="27">
          <cell r="H27">
            <v>104.309</v>
          </cell>
        </row>
        <row r="28">
          <cell r="H28">
            <v>71.0809</v>
          </cell>
        </row>
        <row r="29">
          <cell r="H29">
            <v>10.398300000000001</v>
          </cell>
        </row>
        <row r="30">
          <cell r="H30">
            <v>27.732299999999999</v>
          </cell>
        </row>
        <row r="31">
          <cell r="H31">
            <v>5.8707000000000003</v>
          </cell>
        </row>
        <row r="32">
          <cell r="H32">
            <v>6.6946000000000012</v>
          </cell>
        </row>
        <row r="33">
          <cell r="H33">
            <v>8.3567</v>
          </cell>
        </row>
        <row r="34">
          <cell r="H34">
            <v>11.969099999999999</v>
          </cell>
        </row>
        <row r="35">
          <cell r="H35">
            <v>0.14940000000000001</v>
          </cell>
        </row>
        <row r="36">
          <cell r="H36">
            <v>20.625</v>
          </cell>
        </row>
        <row r="37">
          <cell r="H37">
            <v>9.9935000000000009</v>
          </cell>
        </row>
        <row r="38">
          <cell r="H38">
            <v>292.34699999999998</v>
          </cell>
        </row>
        <row r="39">
          <cell r="H39">
            <v>4.8023999999999996</v>
          </cell>
        </row>
        <row r="40">
          <cell r="H40">
            <v>263.714</v>
          </cell>
        </row>
        <row r="41">
          <cell r="H41">
            <v>89.426500000000004</v>
          </cell>
        </row>
        <row r="42">
          <cell r="H42">
            <v>204.42400000000001</v>
          </cell>
        </row>
        <row r="43">
          <cell r="H43">
            <v>13.443099999999999</v>
          </cell>
        </row>
        <row r="44">
          <cell r="H44">
            <v>13.917200000000001</v>
          </cell>
        </row>
        <row r="45">
          <cell r="H45">
            <v>8.14</v>
          </cell>
        </row>
        <row r="46">
          <cell r="H46">
            <v>23.3794</v>
          </cell>
        </row>
        <row r="47">
          <cell r="H47">
            <v>98.694900000000004</v>
          </cell>
        </row>
        <row r="48">
          <cell r="H48">
            <v>12.872199999999999</v>
          </cell>
        </row>
        <row r="49">
          <cell r="H49">
            <v>15.133800000000001</v>
          </cell>
        </row>
        <row r="50">
          <cell r="H50">
            <v>6.2183000000000002</v>
          </cell>
        </row>
        <row r="51">
          <cell r="H51">
            <v>69.489000000000004</v>
          </cell>
        </row>
        <row r="52">
          <cell r="H52">
            <v>34.025799999999997</v>
          </cell>
        </row>
        <row r="53">
          <cell r="H53">
            <v>30.805499999999999</v>
          </cell>
        </row>
        <row r="54">
          <cell r="H54">
            <v>26.295500000000001</v>
          </cell>
        </row>
        <row r="55">
          <cell r="H55">
            <v>4.7244999999999999</v>
          </cell>
        </row>
        <row r="56">
          <cell r="H56">
            <v>4.7530999999999999</v>
          </cell>
        </row>
        <row r="57">
          <cell r="H57">
            <v>442.7654</v>
          </cell>
        </row>
        <row r="58">
          <cell r="H58">
            <v>409.86</v>
          </cell>
        </row>
        <row r="59">
          <cell r="H59">
            <v>865.13</v>
          </cell>
        </row>
        <row r="60">
          <cell r="H60">
            <v>639.15</v>
          </cell>
        </row>
        <row r="61">
          <cell r="H61">
            <v>11.627000000000001</v>
          </cell>
        </row>
        <row r="62">
          <cell r="H62">
            <v>17.300799999999999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opLeftCell="A10" workbookViewId="0">
      <selection activeCell="K22" sqref="K22"/>
    </sheetView>
  </sheetViews>
  <sheetFormatPr defaultRowHeight="15" x14ac:dyDescent="0.25"/>
  <cols>
    <col min="1" max="1" width="7.42578125" style="3" customWidth="1"/>
    <col min="2" max="2" width="50.7109375" style="3" customWidth="1"/>
    <col min="3" max="3" width="11.28515625" style="3" customWidth="1"/>
    <col min="4" max="4" width="6.7109375" style="3" customWidth="1"/>
    <col min="5" max="5" width="11.28515625" style="3" customWidth="1"/>
    <col min="6" max="6" width="8.28515625" style="3" customWidth="1"/>
    <col min="7" max="7" width="11.28515625" style="3" customWidth="1"/>
    <col min="8" max="8" width="8.28515625" style="3" customWidth="1"/>
    <col min="9" max="248" width="9.140625" style="3"/>
    <col min="249" max="249" width="7.42578125" style="3" customWidth="1"/>
    <col min="250" max="250" width="45.28515625" style="3" customWidth="1"/>
    <col min="251" max="251" width="7.7109375" style="3" customWidth="1"/>
    <col min="252" max="252" width="6.28515625" style="3" customWidth="1"/>
    <col min="253" max="253" width="12.7109375" style="3" customWidth="1"/>
    <col min="254" max="254" width="6.42578125" style="3" customWidth="1"/>
    <col min="255" max="255" width="12.7109375" style="3" customWidth="1"/>
    <col min="256" max="256" width="6.140625" style="3" customWidth="1"/>
    <col min="257" max="504" width="9.140625" style="3"/>
    <col min="505" max="505" width="7.42578125" style="3" customWidth="1"/>
    <col min="506" max="506" width="45.28515625" style="3" customWidth="1"/>
    <col min="507" max="507" width="7.7109375" style="3" customWidth="1"/>
    <col min="508" max="508" width="6.28515625" style="3" customWidth="1"/>
    <col min="509" max="509" width="12.7109375" style="3" customWidth="1"/>
    <col min="510" max="510" width="6.42578125" style="3" customWidth="1"/>
    <col min="511" max="511" width="12.7109375" style="3" customWidth="1"/>
    <col min="512" max="512" width="6.140625" style="3" customWidth="1"/>
    <col min="513" max="760" width="9.140625" style="3"/>
    <col min="761" max="761" width="7.42578125" style="3" customWidth="1"/>
    <col min="762" max="762" width="45.28515625" style="3" customWidth="1"/>
    <col min="763" max="763" width="7.7109375" style="3" customWidth="1"/>
    <col min="764" max="764" width="6.28515625" style="3" customWidth="1"/>
    <col min="765" max="765" width="12.7109375" style="3" customWidth="1"/>
    <col min="766" max="766" width="6.42578125" style="3" customWidth="1"/>
    <col min="767" max="767" width="12.7109375" style="3" customWidth="1"/>
    <col min="768" max="768" width="6.140625" style="3" customWidth="1"/>
    <col min="769" max="1016" width="9.140625" style="3"/>
    <col min="1017" max="1017" width="7.42578125" style="3" customWidth="1"/>
    <col min="1018" max="1018" width="45.28515625" style="3" customWidth="1"/>
    <col min="1019" max="1019" width="7.7109375" style="3" customWidth="1"/>
    <col min="1020" max="1020" width="6.28515625" style="3" customWidth="1"/>
    <col min="1021" max="1021" width="12.7109375" style="3" customWidth="1"/>
    <col min="1022" max="1022" width="6.42578125" style="3" customWidth="1"/>
    <col min="1023" max="1023" width="12.7109375" style="3" customWidth="1"/>
    <col min="1024" max="1024" width="6.140625" style="3" customWidth="1"/>
    <col min="1025" max="1272" width="9.140625" style="3"/>
    <col min="1273" max="1273" width="7.42578125" style="3" customWidth="1"/>
    <col min="1274" max="1274" width="45.28515625" style="3" customWidth="1"/>
    <col min="1275" max="1275" width="7.7109375" style="3" customWidth="1"/>
    <col min="1276" max="1276" width="6.28515625" style="3" customWidth="1"/>
    <col min="1277" max="1277" width="12.7109375" style="3" customWidth="1"/>
    <col min="1278" max="1278" width="6.42578125" style="3" customWidth="1"/>
    <col min="1279" max="1279" width="12.7109375" style="3" customWidth="1"/>
    <col min="1280" max="1280" width="6.140625" style="3" customWidth="1"/>
    <col min="1281" max="1528" width="9.140625" style="3"/>
    <col min="1529" max="1529" width="7.42578125" style="3" customWidth="1"/>
    <col min="1530" max="1530" width="45.28515625" style="3" customWidth="1"/>
    <col min="1531" max="1531" width="7.7109375" style="3" customWidth="1"/>
    <col min="1532" max="1532" width="6.28515625" style="3" customWidth="1"/>
    <col min="1533" max="1533" width="12.7109375" style="3" customWidth="1"/>
    <col min="1534" max="1534" width="6.42578125" style="3" customWidth="1"/>
    <col min="1535" max="1535" width="12.7109375" style="3" customWidth="1"/>
    <col min="1536" max="1536" width="6.140625" style="3" customWidth="1"/>
    <col min="1537" max="1784" width="9.140625" style="3"/>
    <col min="1785" max="1785" width="7.42578125" style="3" customWidth="1"/>
    <col min="1786" max="1786" width="45.28515625" style="3" customWidth="1"/>
    <col min="1787" max="1787" width="7.7109375" style="3" customWidth="1"/>
    <col min="1788" max="1788" width="6.28515625" style="3" customWidth="1"/>
    <col min="1789" max="1789" width="12.7109375" style="3" customWidth="1"/>
    <col min="1790" max="1790" width="6.42578125" style="3" customWidth="1"/>
    <col min="1791" max="1791" width="12.7109375" style="3" customWidth="1"/>
    <col min="1792" max="1792" width="6.140625" style="3" customWidth="1"/>
    <col min="1793" max="2040" width="9.140625" style="3"/>
    <col min="2041" max="2041" width="7.42578125" style="3" customWidth="1"/>
    <col min="2042" max="2042" width="45.28515625" style="3" customWidth="1"/>
    <col min="2043" max="2043" width="7.7109375" style="3" customWidth="1"/>
    <col min="2044" max="2044" width="6.28515625" style="3" customWidth="1"/>
    <col min="2045" max="2045" width="12.7109375" style="3" customWidth="1"/>
    <col min="2046" max="2046" width="6.42578125" style="3" customWidth="1"/>
    <col min="2047" max="2047" width="12.7109375" style="3" customWidth="1"/>
    <col min="2048" max="2048" width="6.140625" style="3" customWidth="1"/>
    <col min="2049" max="2296" width="9.140625" style="3"/>
    <col min="2297" max="2297" width="7.42578125" style="3" customWidth="1"/>
    <col min="2298" max="2298" width="45.28515625" style="3" customWidth="1"/>
    <col min="2299" max="2299" width="7.7109375" style="3" customWidth="1"/>
    <col min="2300" max="2300" width="6.28515625" style="3" customWidth="1"/>
    <col min="2301" max="2301" width="12.7109375" style="3" customWidth="1"/>
    <col min="2302" max="2302" width="6.42578125" style="3" customWidth="1"/>
    <col min="2303" max="2303" width="12.7109375" style="3" customWidth="1"/>
    <col min="2304" max="2304" width="6.140625" style="3" customWidth="1"/>
    <col min="2305" max="2552" width="9.140625" style="3"/>
    <col min="2553" max="2553" width="7.42578125" style="3" customWidth="1"/>
    <col min="2554" max="2554" width="45.28515625" style="3" customWidth="1"/>
    <col min="2555" max="2555" width="7.7109375" style="3" customWidth="1"/>
    <col min="2556" max="2556" width="6.28515625" style="3" customWidth="1"/>
    <col min="2557" max="2557" width="12.7109375" style="3" customWidth="1"/>
    <col min="2558" max="2558" width="6.42578125" style="3" customWidth="1"/>
    <col min="2559" max="2559" width="12.7109375" style="3" customWidth="1"/>
    <col min="2560" max="2560" width="6.140625" style="3" customWidth="1"/>
    <col min="2561" max="2808" width="9.140625" style="3"/>
    <col min="2809" max="2809" width="7.42578125" style="3" customWidth="1"/>
    <col min="2810" max="2810" width="45.28515625" style="3" customWidth="1"/>
    <col min="2811" max="2811" width="7.7109375" style="3" customWidth="1"/>
    <col min="2812" max="2812" width="6.28515625" style="3" customWidth="1"/>
    <col min="2813" max="2813" width="12.7109375" style="3" customWidth="1"/>
    <col min="2814" max="2814" width="6.42578125" style="3" customWidth="1"/>
    <col min="2815" max="2815" width="12.7109375" style="3" customWidth="1"/>
    <col min="2816" max="2816" width="6.140625" style="3" customWidth="1"/>
    <col min="2817" max="3064" width="9.140625" style="3"/>
    <col min="3065" max="3065" width="7.42578125" style="3" customWidth="1"/>
    <col min="3066" max="3066" width="45.28515625" style="3" customWidth="1"/>
    <col min="3067" max="3067" width="7.7109375" style="3" customWidth="1"/>
    <col min="3068" max="3068" width="6.28515625" style="3" customWidth="1"/>
    <col min="3069" max="3069" width="12.7109375" style="3" customWidth="1"/>
    <col min="3070" max="3070" width="6.42578125" style="3" customWidth="1"/>
    <col min="3071" max="3071" width="12.7109375" style="3" customWidth="1"/>
    <col min="3072" max="3072" width="6.140625" style="3" customWidth="1"/>
    <col min="3073" max="3320" width="9.140625" style="3"/>
    <col min="3321" max="3321" width="7.42578125" style="3" customWidth="1"/>
    <col min="3322" max="3322" width="45.28515625" style="3" customWidth="1"/>
    <col min="3323" max="3323" width="7.7109375" style="3" customWidth="1"/>
    <col min="3324" max="3324" width="6.28515625" style="3" customWidth="1"/>
    <col min="3325" max="3325" width="12.7109375" style="3" customWidth="1"/>
    <col min="3326" max="3326" width="6.42578125" style="3" customWidth="1"/>
    <col min="3327" max="3327" width="12.7109375" style="3" customWidth="1"/>
    <col min="3328" max="3328" width="6.140625" style="3" customWidth="1"/>
    <col min="3329" max="3576" width="9.140625" style="3"/>
    <col min="3577" max="3577" width="7.42578125" style="3" customWidth="1"/>
    <col min="3578" max="3578" width="45.28515625" style="3" customWidth="1"/>
    <col min="3579" max="3579" width="7.7109375" style="3" customWidth="1"/>
    <col min="3580" max="3580" width="6.28515625" style="3" customWidth="1"/>
    <col min="3581" max="3581" width="12.7109375" style="3" customWidth="1"/>
    <col min="3582" max="3582" width="6.42578125" style="3" customWidth="1"/>
    <col min="3583" max="3583" width="12.7109375" style="3" customWidth="1"/>
    <col min="3584" max="3584" width="6.140625" style="3" customWidth="1"/>
    <col min="3585" max="3832" width="9.140625" style="3"/>
    <col min="3833" max="3833" width="7.42578125" style="3" customWidth="1"/>
    <col min="3834" max="3834" width="45.28515625" style="3" customWidth="1"/>
    <col min="3835" max="3835" width="7.7109375" style="3" customWidth="1"/>
    <col min="3836" max="3836" width="6.28515625" style="3" customWidth="1"/>
    <col min="3837" max="3837" width="12.7109375" style="3" customWidth="1"/>
    <col min="3838" max="3838" width="6.42578125" style="3" customWidth="1"/>
    <col min="3839" max="3839" width="12.7109375" style="3" customWidth="1"/>
    <col min="3840" max="3840" width="6.140625" style="3" customWidth="1"/>
    <col min="3841" max="4088" width="9.140625" style="3"/>
    <col min="4089" max="4089" width="7.42578125" style="3" customWidth="1"/>
    <col min="4090" max="4090" width="45.28515625" style="3" customWidth="1"/>
    <col min="4091" max="4091" width="7.7109375" style="3" customWidth="1"/>
    <col min="4092" max="4092" width="6.28515625" style="3" customWidth="1"/>
    <col min="4093" max="4093" width="12.7109375" style="3" customWidth="1"/>
    <col min="4094" max="4094" width="6.42578125" style="3" customWidth="1"/>
    <col min="4095" max="4095" width="12.7109375" style="3" customWidth="1"/>
    <col min="4096" max="4096" width="6.140625" style="3" customWidth="1"/>
    <col min="4097" max="4344" width="9.140625" style="3"/>
    <col min="4345" max="4345" width="7.42578125" style="3" customWidth="1"/>
    <col min="4346" max="4346" width="45.28515625" style="3" customWidth="1"/>
    <col min="4347" max="4347" width="7.7109375" style="3" customWidth="1"/>
    <col min="4348" max="4348" width="6.28515625" style="3" customWidth="1"/>
    <col min="4349" max="4349" width="12.7109375" style="3" customWidth="1"/>
    <col min="4350" max="4350" width="6.42578125" style="3" customWidth="1"/>
    <col min="4351" max="4351" width="12.7109375" style="3" customWidth="1"/>
    <col min="4352" max="4352" width="6.140625" style="3" customWidth="1"/>
    <col min="4353" max="4600" width="9.140625" style="3"/>
    <col min="4601" max="4601" width="7.42578125" style="3" customWidth="1"/>
    <col min="4602" max="4602" width="45.28515625" style="3" customWidth="1"/>
    <col min="4603" max="4603" width="7.7109375" style="3" customWidth="1"/>
    <col min="4604" max="4604" width="6.28515625" style="3" customWidth="1"/>
    <col min="4605" max="4605" width="12.7109375" style="3" customWidth="1"/>
    <col min="4606" max="4606" width="6.42578125" style="3" customWidth="1"/>
    <col min="4607" max="4607" width="12.7109375" style="3" customWidth="1"/>
    <col min="4608" max="4608" width="6.140625" style="3" customWidth="1"/>
    <col min="4609" max="4856" width="9.140625" style="3"/>
    <col min="4857" max="4857" width="7.42578125" style="3" customWidth="1"/>
    <col min="4858" max="4858" width="45.28515625" style="3" customWidth="1"/>
    <col min="4859" max="4859" width="7.7109375" style="3" customWidth="1"/>
    <col min="4860" max="4860" width="6.28515625" style="3" customWidth="1"/>
    <col min="4861" max="4861" width="12.7109375" style="3" customWidth="1"/>
    <col min="4862" max="4862" width="6.42578125" style="3" customWidth="1"/>
    <col min="4863" max="4863" width="12.7109375" style="3" customWidth="1"/>
    <col min="4864" max="4864" width="6.140625" style="3" customWidth="1"/>
    <col min="4865" max="5112" width="9.140625" style="3"/>
    <col min="5113" max="5113" width="7.42578125" style="3" customWidth="1"/>
    <col min="5114" max="5114" width="45.28515625" style="3" customWidth="1"/>
    <col min="5115" max="5115" width="7.7109375" style="3" customWidth="1"/>
    <col min="5116" max="5116" width="6.28515625" style="3" customWidth="1"/>
    <col min="5117" max="5117" width="12.7109375" style="3" customWidth="1"/>
    <col min="5118" max="5118" width="6.42578125" style="3" customWidth="1"/>
    <col min="5119" max="5119" width="12.7109375" style="3" customWidth="1"/>
    <col min="5120" max="5120" width="6.140625" style="3" customWidth="1"/>
    <col min="5121" max="5368" width="9.140625" style="3"/>
    <col min="5369" max="5369" width="7.42578125" style="3" customWidth="1"/>
    <col min="5370" max="5370" width="45.28515625" style="3" customWidth="1"/>
    <col min="5371" max="5371" width="7.7109375" style="3" customWidth="1"/>
    <col min="5372" max="5372" width="6.28515625" style="3" customWidth="1"/>
    <col min="5373" max="5373" width="12.7109375" style="3" customWidth="1"/>
    <col min="5374" max="5374" width="6.42578125" style="3" customWidth="1"/>
    <col min="5375" max="5375" width="12.7109375" style="3" customWidth="1"/>
    <col min="5376" max="5376" width="6.140625" style="3" customWidth="1"/>
    <col min="5377" max="5624" width="9.140625" style="3"/>
    <col min="5625" max="5625" width="7.42578125" style="3" customWidth="1"/>
    <col min="5626" max="5626" width="45.28515625" style="3" customWidth="1"/>
    <col min="5627" max="5627" width="7.7109375" style="3" customWidth="1"/>
    <col min="5628" max="5628" width="6.28515625" style="3" customWidth="1"/>
    <col min="5629" max="5629" width="12.7109375" style="3" customWidth="1"/>
    <col min="5630" max="5630" width="6.42578125" style="3" customWidth="1"/>
    <col min="5631" max="5631" width="12.7109375" style="3" customWidth="1"/>
    <col min="5632" max="5632" width="6.140625" style="3" customWidth="1"/>
    <col min="5633" max="5880" width="9.140625" style="3"/>
    <col min="5881" max="5881" width="7.42578125" style="3" customWidth="1"/>
    <col min="5882" max="5882" width="45.28515625" style="3" customWidth="1"/>
    <col min="5883" max="5883" width="7.7109375" style="3" customWidth="1"/>
    <col min="5884" max="5884" width="6.28515625" style="3" customWidth="1"/>
    <col min="5885" max="5885" width="12.7109375" style="3" customWidth="1"/>
    <col min="5886" max="5886" width="6.42578125" style="3" customWidth="1"/>
    <col min="5887" max="5887" width="12.7109375" style="3" customWidth="1"/>
    <col min="5888" max="5888" width="6.140625" style="3" customWidth="1"/>
    <col min="5889" max="6136" width="9.140625" style="3"/>
    <col min="6137" max="6137" width="7.42578125" style="3" customWidth="1"/>
    <col min="6138" max="6138" width="45.28515625" style="3" customWidth="1"/>
    <col min="6139" max="6139" width="7.7109375" style="3" customWidth="1"/>
    <col min="6140" max="6140" width="6.28515625" style="3" customWidth="1"/>
    <col min="6141" max="6141" width="12.7109375" style="3" customWidth="1"/>
    <col min="6142" max="6142" width="6.42578125" style="3" customWidth="1"/>
    <col min="6143" max="6143" width="12.7109375" style="3" customWidth="1"/>
    <col min="6144" max="6144" width="6.140625" style="3" customWidth="1"/>
    <col min="6145" max="6392" width="9.140625" style="3"/>
    <col min="6393" max="6393" width="7.42578125" style="3" customWidth="1"/>
    <col min="6394" max="6394" width="45.28515625" style="3" customWidth="1"/>
    <col min="6395" max="6395" width="7.7109375" style="3" customWidth="1"/>
    <col min="6396" max="6396" width="6.28515625" style="3" customWidth="1"/>
    <col min="6397" max="6397" width="12.7109375" style="3" customWidth="1"/>
    <col min="6398" max="6398" width="6.42578125" style="3" customWidth="1"/>
    <col min="6399" max="6399" width="12.7109375" style="3" customWidth="1"/>
    <col min="6400" max="6400" width="6.140625" style="3" customWidth="1"/>
    <col min="6401" max="6648" width="9.140625" style="3"/>
    <col min="6649" max="6649" width="7.42578125" style="3" customWidth="1"/>
    <col min="6650" max="6650" width="45.28515625" style="3" customWidth="1"/>
    <col min="6651" max="6651" width="7.7109375" style="3" customWidth="1"/>
    <col min="6652" max="6652" width="6.28515625" style="3" customWidth="1"/>
    <col min="6653" max="6653" width="12.7109375" style="3" customWidth="1"/>
    <col min="6654" max="6654" width="6.42578125" style="3" customWidth="1"/>
    <col min="6655" max="6655" width="12.7109375" style="3" customWidth="1"/>
    <col min="6656" max="6656" width="6.140625" style="3" customWidth="1"/>
    <col min="6657" max="6904" width="9.140625" style="3"/>
    <col min="6905" max="6905" width="7.42578125" style="3" customWidth="1"/>
    <col min="6906" max="6906" width="45.28515625" style="3" customWidth="1"/>
    <col min="6907" max="6907" width="7.7109375" style="3" customWidth="1"/>
    <col min="6908" max="6908" width="6.28515625" style="3" customWidth="1"/>
    <col min="6909" max="6909" width="12.7109375" style="3" customWidth="1"/>
    <col min="6910" max="6910" width="6.42578125" style="3" customWidth="1"/>
    <col min="6911" max="6911" width="12.7109375" style="3" customWidth="1"/>
    <col min="6912" max="6912" width="6.140625" style="3" customWidth="1"/>
    <col min="6913" max="7160" width="9.140625" style="3"/>
    <col min="7161" max="7161" width="7.42578125" style="3" customWidth="1"/>
    <col min="7162" max="7162" width="45.28515625" style="3" customWidth="1"/>
    <col min="7163" max="7163" width="7.7109375" style="3" customWidth="1"/>
    <col min="7164" max="7164" width="6.28515625" style="3" customWidth="1"/>
    <col min="7165" max="7165" width="12.7109375" style="3" customWidth="1"/>
    <col min="7166" max="7166" width="6.42578125" style="3" customWidth="1"/>
    <col min="7167" max="7167" width="12.7109375" style="3" customWidth="1"/>
    <col min="7168" max="7168" width="6.140625" style="3" customWidth="1"/>
    <col min="7169" max="7416" width="9.140625" style="3"/>
    <col min="7417" max="7417" width="7.42578125" style="3" customWidth="1"/>
    <col min="7418" max="7418" width="45.28515625" style="3" customWidth="1"/>
    <col min="7419" max="7419" width="7.7109375" style="3" customWidth="1"/>
    <col min="7420" max="7420" width="6.28515625" style="3" customWidth="1"/>
    <col min="7421" max="7421" width="12.7109375" style="3" customWidth="1"/>
    <col min="7422" max="7422" width="6.42578125" style="3" customWidth="1"/>
    <col min="7423" max="7423" width="12.7109375" style="3" customWidth="1"/>
    <col min="7424" max="7424" width="6.140625" style="3" customWidth="1"/>
    <col min="7425" max="7672" width="9.140625" style="3"/>
    <col min="7673" max="7673" width="7.42578125" style="3" customWidth="1"/>
    <col min="7674" max="7674" width="45.28515625" style="3" customWidth="1"/>
    <col min="7675" max="7675" width="7.7109375" style="3" customWidth="1"/>
    <col min="7676" max="7676" width="6.28515625" style="3" customWidth="1"/>
    <col min="7677" max="7677" width="12.7109375" style="3" customWidth="1"/>
    <col min="7678" max="7678" width="6.42578125" style="3" customWidth="1"/>
    <col min="7679" max="7679" width="12.7109375" style="3" customWidth="1"/>
    <col min="7680" max="7680" width="6.140625" style="3" customWidth="1"/>
    <col min="7681" max="7928" width="9.140625" style="3"/>
    <col min="7929" max="7929" width="7.42578125" style="3" customWidth="1"/>
    <col min="7930" max="7930" width="45.28515625" style="3" customWidth="1"/>
    <col min="7931" max="7931" width="7.7109375" style="3" customWidth="1"/>
    <col min="7932" max="7932" width="6.28515625" style="3" customWidth="1"/>
    <col min="7933" max="7933" width="12.7109375" style="3" customWidth="1"/>
    <col min="7934" max="7934" width="6.42578125" style="3" customWidth="1"/>
    <col min="7935" max="7935" width="12.7109375" style="3" customWidth="1"/>
    <col min="7936" max="7936" width="6.140625" style="3" customWidth="1"/>
    <col min="7937" max="8184" width="9.140625" style="3"/>
    <col min="8185" max="8185" width="7.42578125" style="3" customWidth="1"/>
    <col min="8186" max="8186" width="45.28515625" style="3" customWidth="1"/>
    <col min="8187" max="8187" width="7.7109375" style="3" customWidth="1"/>
    <col min="8188" max="8188" width="6.28515625" style="3" customWidth="1"/>
    <col min="8189" max="8189" width="12.7109375" style="3" customWidth="1"/>
    <col min="8190" max="8190" width="6.42578125" style="3" customWidth="1"/>
    <col min="8191" max="8191" width="12.7109375" style="3" customWidth="1"/>
    <col min="8192" max="8192" width="6.140625" style="3" customWidth="1"/>
    <col min="8193" max="8440" width="9.140625" style="3"/>
    <col min="8441" max="8441" width="7.42578125" style="3" customWidth="1"/>
    <col min="8442" max="8442" width="45.28515625" style="3" customWidth="1"/>
    <col min="8443" max="8443" width="7.7109375" style="3" customWidth="1"/>
    <col min="8444" max="8444" width="6.28515625" style="3" customWidth="1"/>
    <col min="8445" max="8445" width="12.7109375" style="3" customWidth="1"/>
    <col min="8446" max="8446" width="6.42578125" style="3" customWidth="1"/>
    <col min="8447" max="8447" width="12.7109375" style="3" customWidth="1"/>
    <col min="8448" max="8448" width="6.140625" style="3" customWidth="1"/>
    <col min="8449" max="8696" width="9.140625" style="3"/>
    <col min="8697" max="8697" width="7.42578125" style="3" customWidth="1"/>
    <col min="8698" max="8698" width="45.28515625" style="3" customWidth="1"/>
    <col min="8699" max="8699" width="7.7109375" style="3" customWidth="1"/>
    <col min="8700" max="8700" width="6.28515625" style="3" customWidth="1"/>
    <col min="8701" max="8701" width="12.7109375" style="3" customWidth="1"/>
    <col min="8702" max="8702" width="6.42578125" style="3" customWidth="1"/>
    <col min="8703" max="8703" width="12.7109375" style="3" customWidth="1"/>
    <col min="8704" max="8704" width="6.140625" style="3" customWidth="1"/>
    <col min="8705" max="8952" width="9.140625" style="3"/>
    <col min="8953" max="8953" width="7.42578125" style="3" customWidth="1"/>
    <col min="8954" max="8954" width="45.28515625" style="3" customWidth="1"/>
    <col min="8955" max="8955" width="7.7109375" style="3" customWidth="1"/>
    <col min="8956" max="8956" width="6.28515625" style="3" customWidth="1"/>
    <col min="8957" max="8957" width="12.7109375" style="3" customWidth="1"/>
    <col min="8958" max="8958" width="6.42578125" style="3" customWidth="1"/>
    <col min="8959" max="8959" width="12.7109375" style="3" customWidth="1"/>
    <col min="8960" max="8960" width="6.140625" style="3" customWidth="1"/>
    <col min="8961" max="9208" width="9.140625" style="3"/>
    <col min="9209" max="9209" width="7.42578125" style="3" customWidth="1"/>
    <col min="9210" max="9210" width="45.28515625" style="3" customWidth="1"/>
    <col min="9211" max="9211" width="7.7109375" style="3" customWidth="1"/>
    <col min="9212" max="9212" width="6.28515625" style="3" customWidth="1"/>
    <col min="9213" max="9213" width="12.7109375" style="3" customWidth="1"/>
    <col min="9214" max="9214" width="6.42578125" style="3" customWidth="1"/>
    <col min="9215" max="9215" width="12.7109375" style="3" customWidth="1"/>
    <col min="9216" max="9216" width="6.140625" style="3" customWidth="1"/>
    <col min="9217" max="9464" width="9.140625" style="3"/>
    <col min="9465" max="9465" width="7.42578125" style="3" customWidth="1"/>
    <col min="9466" max="9466" width="45.28515625" style="3" customWidth="1"/>
    <col min="9467" max="9467" width="7.7109375" style="3" customWidth="1"/>
    <col min="9468" max="9468" width="6.28515625" style="3" customWidth="1"/>
    <col min="9469" max="9469" width="12.7109375" style="3" customWidth="1"/>
    <col min="9470" max="9470" width="6.42578125" style="3" customWidth="1"/>
    <col min="9471" max="9471" width="12.7109375" style="3" customWidth="1"/>
    <col min="9472" max="9472" width="6.140625" style="3" customWidth="1"/>
    <col min="9473" max="9720" width="9.140625" style="3"/>
    <col min="9721" max="9721" width="7.42578125" style="3" customWidth="1"/>
    <col min="9722" max="9722" width="45.28515625" style="3" customWidth="1"/>
    <col min="9723" max="9723" width="7.7109375" style="3" customWidth="1"/>
    <col min="9724" max="9724" width="6.28515625" style="3" customWidth="1"/>
    <col min="9725" max="9725" width="12.7109375" style="3" customWidth="1"/>
    <col min="9726" max="9726" width="6.42578125" style="3" customWidth="1"/>
    <col min="9727" max="9727" width="12.7109375" style="3" customWidth="1"/>
    <col min="9728" max="9728" width="6.140625" style="3" customWidth="1"/>
    <col min="9729" max="9976" width="9.140625" style="3"/>
    <col min="9977" max="9977" width="7.42578125" style="3" customWidth="1"/>
    <col min="9978" max="9978" width="45.28515625" style="3" customWidth="1"/>
    <col min="9979" max="9979" width="7.7109375" style="3" customWidth="1"/>
    <col min="9980" max="9980" width="6.28515625" style="3" customWidth="1"/>
    <col min="9981" max="9981" width="12.7109375" style="3" customWidth="1"/>
    <col min="9982" max="9982" width="6.42578125" style="3" customWidth="1"/>
    <col min="9983" max="9983" width="12.7109375" style="3" customWidth="1"/>
    <col min="9984" max="9984" width="6.140625" style="3" customWidth="1"/>
    <col min="9985" max="10232" width="9.140625" style="3"/>
    <col min="10233" max="10233" width="7.42578125" style="3" customWidth="1"/>
    <col min="10234" max="10234" width="45.28515625" style="3" customWidth="1"/>
    <col min="10235" max="10235" width="7.7109375" style="3" customWidth="1"/>
    <col min="10236" max="10236" width="6.28515625" style="3" customWidth="1"/>
    <col min="10237" max="10237" width="12.7109375" style="3" customWidth="1"/>
    <col min="10238" max="10238" width="6.42578125" style="3" customWidth="1"/>
    <col min="10239" max="10239" width="12.7109375" style="3" customWidth="1"/>
    <col min="10240" max="10240" width="6.140625" style="3" customWidth="1"/>
    <col min="10241" max="10488" width="9.140625" style="3"/>
    <col min="10489" max="10489" width="7.42578125" style="3" customWidth="1"/>
    <col min="10490" max="10490" width="45.28515625" style="3" customWidth="1"/>
    <col min="10491" max="10491" width="7.7109375" style="3" customWidth="1"/>
    <col min="10492" max="10492" width="6.28515625" style="3" customWidth="1"/>
    <col min="10493" max="10493" width="12.7109375" style="3" customWidth="1"/>
    <col min="10494" max="10494" width="6.42578125" style="3" customWidth="1"/>
    <col min="10495" max="10495" width="12.7109375" style="3" customWidth="1"/>
    <col min="10496" max="10496" width="6.140625" style="3" customWidth="1"/>
    <col min="10497" max="10744" width="9.140625" style="3"/>
    <col min="10745" max="10745" width="7.42578125" style="3" customWidth="1"/>
    <col min="10746" max="10746" width="45.28515625" style="3" customWidth="1"/>
    <col min="10747" max="10747" width="7.7109375" style="3" customWidth="1"/>
    <col min="10748" max="10748" width="6.28515625" style="3" customWidth="1"/>
    <col min="10749" max="10749" width="12.7109375" style="3" customWidth="1"/>
    <col min="10750" max="10750" width="6.42578125" style="3" customWidth="1"/>
    <col min="10751" max="10751" width="12.7109375" style="3" customWidth="1"/>
    <col min="10752" max="10752" width="6.140625" style="3" customWidth="1"/>
    <col min="10753" max="11000" width="9.140625" style="3"/>
    <col min="11001" max="11001" width="7.42578125" style="3" customWidth="1"/>
    <col min="11002" max="11002" width="45.28515625" style="3" customWidth="1"/>
    <col min="11003" max="11003" width="7.7109375" style="3" customWidth="1"/>
    <col min="11004" max="11004" width="6.28515625" style="3" customWidth="1"/>
    <col min="11005" max="11005" width="12.7109375" style="3" customWidth="1"/>
    <col min="11006" max="11006" width="6.42578125" style="3" customWidth="1"/>
    <col min="11007" max="11007" width="12.7109375" style="3" customWidth="1"/>
    <col min="11008" max="11008" width="6.140625" style="3" customWidth="1"/>
    <col min="11009" max="11256" width="9.140625" style="3"/>
    <col min="11257" max="11257" width="7.42578125" style="3" customWidth="1"/>
    <col min="11258" max="11258" width="45.28515625" style="3" customWidth="1"/>
    <col min="11259" max="11259" width="7.7109375" style="3" customWidth="1"/>
    <col min="11260" max="11260" width="6.28515625" style="3" customWidth="1"/>
    <col min="11261" max="11261" width="12.7109375" style="3" customWidth="1"/>
    <col min="11262" max="11262" width="6.42578125" style="3" customWidth="1"/>
    <col min="11263" max="11263" width="12.7109375" style="3" customWidth="1"/>
    <col min="11264" max="11264" width="6.140625" style="3" customWidth="1"/>
    <col min="11265" max="11512" width="9.140625" style="3"/>
    <col min="11513" max="11513" width="7.42578125" style="3" customWidth="1"/>
    <col min="11514" max="11514" width="45.28515625" style="3" customWidth="1"/>
    <col min="11515" max="11515" width="7.7109375" style="3" customWidth="1"/>
    <col min="11516" max="11516" width="6.28515625" style="3" customWidth="1"/>
    <col min="11517" max="11517" width="12.7109375" style="3" customWidth="1"/>
    <col min="11518" max="11518" width="6.42578125" style="3" customWidth="1"/>
    <col min="11519" max="11519" width="12.7109375" style="3" customWidth="1"/>
    <col min="11520" max="11520" width="6.140625" style="3" customWidth="1"/>
    <col min="11521" max="11768" width="9.140625" style="3"/>
    <col min="11769" max="11769" width="7.42578125" style="3" customWidth="1"/>
    <col min="11770" max="11770" width="45.28515625" style="3" customWidth="1"/>
    <col min="11771" max="11771" width="7.7109375" style="3" customWidth="1"/>
    <col min="11772" max="11772" width="6.28515625" style="3" customWidth="1"/>
    <col min="11773" max="11773" width="12.7109375" style="3" customWidth="1"/>
    <col min="11774" max="11774" width="6.42578125" style="3" customWidth="1"/>
    <col min="11775" max="11775" width="12.7109375" style="3" customWidth="1"/>
    <col min="11776" max="11776" width="6.140625" style="3" customWidth="1"/>
    <col min="11777" max="12024" width="9.140625" style="3"/>
    <col min="12025" max="12025" width="7.42578125" style="3" customWidth="1"/>
    <col min="12026" max="12026" width="45.28515625" style="3" customWidth="1"/>
    <col min="12027" max="12027" width="7.7109375" style="3" customWidth="1"/>
    <col min="12028" max="12028" width="6.28515625" style="3" customWidth="1"/>
    <col min="12029" max="12029" width="12.7109375" style="3" customWidth="1"/>
    <col min="12030" max="12030" width="6.42578125" style="3" customWidth="1"/>
    <col min="12031" max="12031" width="12.7109375" style="3" customWidth="1"/>
    <col min="12032" max="12032" width="6.140625" style="3" customWidth="1"/>
    <col min="12033" max="12280" width="9.140625" style="3"/>
    <col min="12281" max="12281" width="7.42578125" style="3" customWidth="1"/>
    <col min="12282" max="12282" width="45.28515625" style="3" customWidth="1"/>
    <col min="12283" max="12283" width="7.7109375" style="3" customWidth="1"/>
    <col min="12284" max="12284" width="6.28515625" style="3" customWidth="1"/>
    <col min="12285" max="12285" width="12.7109375" style="3" customWidth="1"/>
    <col min="12286" max="12286" width="6.42578125" style="3" customWidth="1"/>
    <col min="12287" max="12287" width="12.7109375" style="3" customWidth="1"/>
    <col min="12288" max="12288" width="6.140625" style="3" customWidth="1"/>
    <col min="12289" max="12536" width="9.140625" style="3"/>
    <col min="12537" max="12537" width="7.42578125" style="3" customWidth="1"/>
    <col min="12538" max="12538" width="45.28515625" style="3" customWidth="1"/>
    <col min="12539" max="12539" width="7.7109375" style="3" customWidth="1"/>
    <col min="12540" max="12540" width="6.28515625" style="3" customWidth="1"/>
    <col min="12541" max="12541" width="12.7109375" style="3" customWidth="1"/>
    <col min="12542" max="12542" width="6.42578125" style="3" customWidth="1"/>
    <col min="12543" max="12543" width="12.7109375" style="3" customWidth="1"/>
    <col min="12544" max="12544" width="6.140625" style="3" customWidth="1"/>
    <col min="12545" max="12792" width="9.140625" style="3"/>
    <col min="12793" max="12793" width="7.42578125" style="3" customWidth="1"/>
    <col min="12794" max="12794" width="45.28515625" style="3" customWidth="1"/>
    <col min="12795" max="12795" width="7.7109375" style="3" customWidth="1"/>
    <col min="12796" max="12796" width="6.28515625" style="3" customWidth="1"/>
    <col min="12797" max="12797" width="12.7109375" style="3" customWidth="1"/>
    <col min="12798" max="12798" width="6.42578125" style="3" customWidth="1"/>
    <col min="12799" max="12799" width="12.7109375" style="3" customWidth="1"/>
    <col min="12800" max="12800" width="6.140625" style="3" customWidth="1"/>
    <col min="12801" max="13048" width="9.140625" style="3"/>
    <col min="13049" max="13049" width="7.42578125" style="3" customWidth="1"/>
    <col min="13050" max="13050" width="45.28515625" style="3" customWidth="1"/>
    <col min="13051" max="13051" width="7.7109375" style="3" customWidth="1"/>
    <col min="13052" max="13052" width="6.28515625" style="3" customWidth="1"/>
    <col min="13053" max="13053" width="12.7109375" style="3" customWidth="1"/>
    <col min="13054" max="13054" width="6.42578125" style="3" customWidth="1"/>
    <col min="13055" max="13055" width="12.7109375" style="3" customWidth="1"/>
    <col min="13056" max="13056" width="6.140625" style="3" customWidth="1"/>
    <col min="13057" max="13304" width="9.140625" style="3"/>
    <col min="13305" max="13305" width="7.42578125" style="3" customWidth="1"/>
    <col min="13306" max="13306" width="45.28515625" style="3" customWidth="1"/>
    <col min="13307" max="13307" width="7.7109375" style="3" customWidth="1"/>
    <col min="13308" max="13308" width="6.28515625" style="3" customWidth="1"/>
    <col min="13309" max="13309" width="12.7109375" style="3" customWidth="1"/>
    <col min="13310" max="13310" width="6.42578125" style="3" customWidth="1"/>
    <col min="13311" max="13311" width="12.7109375" style="3" customWidth="1"/>
    <col min="13312" max="13312" width="6.140625" style="3" customWidth="1"/>
    <col min="13313" max="13560" width="9.140625" style="3"/>
    <col min="13561" max="13561" width="7.42578125" style="3" customWidth="1"/>
    <col min="13562" max="13562" width="45.28515625" style="3" customWidth="1"/>
    <col min="13563" max="13563" width="7.7109375" style="3" customWidth="1"/>
    <col min="13564" max="13564" width="6.28515625" style="3" customWidth="1"/>
    <col min="13565" max="13565" width="12.7109375" style="3" customWidth="1"/>
    <col min="13566" max="13566" width="6.42578125" style="3" customWidth="1"/>
    <col min="13567" max="13567" width="12.7109375" style="3" customWidth="1"/>
    <col min="13568" max="13568" width="6.140625" style="3" customWidth="1"/>
    <col min="13569" max="13816" width="9.140625" style="3"/>
    <col min="13817" max="13817" width="7.42578125" style="3" customWidth="1"/>
    <col min="13818" max="13818" width="45.28515625" style="3" customWidth="1"/>
    <col min="13819" max="13819" width="7.7109375" style="3" customWidth="1"/>
    <col min="13820" max="13820" width="6.28515625" style="3" customWidth="1"/>
    <col min="13821" max="13821" width="12.7109375" style="3" customWidth="1"/>
    <col min="13822" max="13822" width="6.42578125" style="3" customWidth="1"/>
    <col min="13823" max="13823" width="12.7109375" style="3" customWidth="1"/>
    <col min="13824" max="13824" width="6.140625" style="3" customWidth="1"/>
    <col min="13825" max="14072" width="9.140625" style="3"/>
    <col min="14073" max="14073" width="7.42578125" style="3" customWidth="1"/>
    <col min="14074" max="14074" width="45.28515625" style="3" customWidth="1"/>
    <col min="14075" max="14075" width="7.7109375" style="3" customWidth="1"/>
    <col min="14076" max="14076" width="6.28515625" style="3" customWidth="1"/>
    <col min="14077" max="14077" width="12.7109375" style="3" customWidth="1"/>
    <col min="14078" max="14078" width="6.42578125" style="3" customWidth="1"/>
    <col min="14079" max="14079" width="12.7109375" style="3" customWidth="1"/>
    <col min="14080" max="14080" width="6.140625" style="3" customWidth="1"/>
    <col min="14081" max="14328" width="9.140625" style="3"/>
    <col min="14329" max="14329" width="7.42578125" style="3" customWidth="1"/>
    <col min="14330" max="14330" width="45.28515625" style="3" customWidth="1"/>
    <col min="14331" max="14331" width="7.7109375" style="3" customWidth="1"/>
    <col min="14332" max="14332" width="6.28515625" style="3" customWidth="1"/>
    <col min="14333" max="14333" width="12.7109375" style="3" customWidth="1"/>
    <col min="14334" max="14334" width="6.42578125" style="3" customWidth="1"/>
    <col min="14335" max="14335" width="12.7109375" style="3" customWidth="1"/>
    <col min="14336" max="14336" width="6.140625" style="3" customWidth="1"/>
    <col min="14337" max="14584" width="9.140625" style="3"/>
    <col min="14585" max="14585" width="7.42578125" style="3" customWidth="1"/>
    <col min="14586" max="14586" width="45.28515625" style="3" customWidth="1"/>
    <col min="14587" max="14587" width="7.7109375" style="3" customWidth="1"/>
    <col min="14588" max="14588" width="6.28515625" style="3" customWidth="1"/>
    <col min="14589" max="14589" width="12.7109375" style="3" customWidth="1"/>
    <col min="14590" max="14590" width="6.42578125" style="3" customWidth="1"/>
    <col min="14591" max="14591" width="12.7109375" style="3" customWidth="1"/>
    <col min="14592" max="14592" width="6.140625" style="3" customWidth="1"/>
    <col min="14593" max="14840" width="9.140625" style="3"/>
    <col min="14841" max="14841" width="7.42578125" style="3" customWidth="1"/>
    <col min="14842" max="14842" width="45.28515625" style="3" customWidth="1"/>
    <col min="14843" max="14843" width="7.7109375" style="3" customWidth="1"/>
    <col min="14844" max="14844" width="6.28515625" style="3" customWidth="1"/>
    <col min="14845" max="14845" width="12.7109375" style="3" customWidth="1"/>
    <col min="14846" max="14846" width="6.42578125" style="3" customWidth="1"/>
    <col min="14847" max="14847" width="12.7109375" style="3" customWidth="1"/>
    <col min="14848" max="14848" width="6.140625" style="3" customWidth="1"/>
    <col min="14849" max="15096" width="9.140625" style="3"/>
    <col min="15097" max="15097" width="7.42578125" style="3" customWidth="1"/>
    <col min="15098" max="15098" width="45.28515625" style="3" customWidth="1"/>
    <col min="15099" max="15099" width="7.7109375" style="3" customWidth="1"/>
    <col min="15100" max="15100" width="6.28515625" style="3" customWidth="1"/>
    <col min="15101" max="15101" width="12.7109375" style="3" customWidth="1"/>
    <col min="15102" max="15102" width="6.42578125" style="3" customWidth="1"/>
    <col min="15103" max="15103" width="12.7109375" style="3" customWidth="1"/>
    <col min="15104" max="15104" width="6.140625" style="3" customWidth="1"/>
    <col min="15105" max="15352" width="9.140625" style="3"/>
    <col min="15353" max="15353" width="7.42578125" style="3" customWidth="1"/>
    <col min="15354" max="15354" width="45.28515625" style="3" customWidth="1"/>
    <col min="15355" max="15355" width="7.7109375" style="3" customWidth="1"/>
    <col min="15356" max="15356" width="6.28515625" style="3" customWidth="1"/>
    <col min="15357" max="15357" width="12.7109375" style="3" customWidth="1"/>
    <col min="15358" max="15358" width="6.42578125" style="3" customWidth="1"/>
    <col min="15359" max="15359" width="12.7109375" style="3" customWidth="1"/>
    <col min="15360" max="15360" width="6.140625" style="3" customWidth="1"/>
    <col min="15361" max="15608" width="9.140625" style="3"/>
    <col min="15609" max="15609" width="7.42578125" style="3" customWidth="1"/>
    <col min="15610" max="15610" width="45.28515625" style="3" customWidth="1"/>
    <col min="15611" max="15611" width="7.7109375" style="3" customWidth="1"/>
    <col min="15612" max="15612" width="6.28515625" style="3" customWidth="1"/>
    <col min="15613" max="15613" width="12.7109375" style="3" customWidth="1"/>
    <col min="15614" max="15614" width="6.42578125" style="3" customWidth="1"/>
    <col min="15615" max="15615" width="12.7109375" style="3" customWidth="1"/>
    <col min="15616" max="15616" width="6.140625" style="3" customWidth="1"/>
    <col min="15617" max="15864" width="9.140625" style="3"/>
    <col min="15865" max="15865" width="7.42578125" style="3" customWidth="1"/>
    <col min="15866" max="15866" width="45.28515625" style="3" customWidth="1"/>
    <col min="15867" max="15867" width="7.7109375" style="3" customWidth="1"/>
    <col min="15868" max="15868" width="6.28515625" style="3" customWidth="1"/>
    <col min="15869" max="15869" width="12.7109375" style="3" customWidth="1"/>
    <col min="15870" max="15870" width="6.42578125" style="3" customWidth="1"/>
    <col min="15871" max="15871" width="12.7109375" style="3" customWidth="1"/>
    <col min="15872" max="15872" width="6.140625" style="3" customWidth="1"/>
    <col min="15873" max="16120" width="9.140625" style="3"/>
    <col min="16121" max="16121" width="7.42578125" style="3" customWidth="1"/>
    <col min="16122" max="16122" width="45.28515625" style="3" customWidth="1"/>
    <col min="16123" max="16123" width="7.7109375" style="3" customWidth="1"/>
    <col min="16124" max="16124" width="6.28515625" style="3" customWidth="1"/>
    <col min="16125" max="16125" width="12.7109375" style="3" customWidth="1"/>
    <col min="16126" max="16126" width="6.42578125" style="3" customWidth="1"/>
    <col min="16127" max="16127" width="12.7109375" style="3" customWidth="1"/>
    <col min="16128" max="16128" width="6.140625" style="3" customWidth="1"/>
    <col min="16129" max="16384" width="9.140625" style="3"/>
  </cols>
  <sheetData>
    <row r="1" spans="1:8" x14ac:dyDescent="0.25">
      <c r="A1" s="1"/>
      <c r="B1" s="1"/>
      <c r="C1" s="2"/>
      <c r="D1" s="2"/>
      <c r="E1" s="2" t="s">
        <v>0</v>
      </c>
      <c r="F1" s="2"/>
      <c r="G1" s="2"/>
      <c r="H1" s="2"/>
    </row>
    <row r="2" spans="1:8" ht="12.75" customHeight="1" x14ac:dyDescent="0.25">
      <c r="A2" s="1"/>
      <c r="B2" s="1"/>
      <c r="C2" s="2"/>
      <c r="D2" s="2"/>
      <c r="E2" s="2" t="s">
        <v>1</v>
      </c>
      <c r="F2" s="2"/>
      <c r="G2" s="2"/>
      <c r="H2" s="2"/>
    </row>
    <row r="3" spans="1:8" ht="12.75" customHeight="1" x14ac:dyDescent="0.25">
      <c r="A3" s="1"/>
      <c r="B3" s="1"/>
      <c r="C3" s="2"/>
      <c r="D3" s="2"/>
      <c r="E3" s="2" t="s">
        <v>2</v>
      </c>
      <c r="F3" s="2"/>
      <c r="G3" s="2"/>
      <c r="H3" s="2"/>
    </row>
    <row r="4" spans="1:8" ht="12.75" customHeight="1" x14ac:dyDescent="0.25">
      <c r="A4" s="1"/>
      <c r="B4" s="1"/>
      <c r="C4" s="2"/>
      <c r="D4" s="2"/>
      <c r="E4" s="2" t="s">
        <v>3</v>
      </c>
      <c r="F4" s="2"/>
      <c r="G4" s="2"/>
      <c r="H4" s="2"/>
    </row>
    <row r="5" spans="1:8" ht="12.75" customHeight="1" x14ac:dyDescent="0.25">
      <c r="A5" s="1"/>
      <c r="B5" s="1"/>
      <c r="C5" s="1"/>
      <c r="D5" s="4"/>
      <c r="E5" s="5"/>
      <c r="F5" s="5"/>
      <c r="G5" s="5"/>
    </row>
    <row r="6" spans="1:8" x14ac:dyDescent="0.25">
      <c r="A6" s="6" t="s">
        <v>4</v>
      </c>
      <c r="B6" s="6"/>
      <c r="C6" s="6"/>
      <c r="D6" s="6"/>
      <c r="E6" s="6"/>
      <c r="F6" s="6"/>
      <c r="G6" s="6"/>
      <c r="H6" s="6"/>
    </row>
    <row r="7" spans="1:8" ht="12.75" customHeight="1" x14ac:dyDescent="0.25">
      <c r="A7" s="7" t="s">
        <v>5</v>
      </c>
      <c r="B7" s="7"/>
      <c r="C7" s="7"/>
      <c r="D7" s="7"/>
      <c r="E7" s="7"/>
      <c r="F7" s="7"/>
      <c r="G7" s="7"/>
      <c r="H7" s="7"/>
    </row>
    <row r="8" spans="1:8" ht="12.75" customHeight="1" x14ac:dyDescent="0.25">
      <c r="A8" s="7" t="s">
        <v>6</v>
      </c>
      <c r="B8" s="7"/>
      <c r="C8" s="7"/>
      <c r="D8" s="7"/>
      <c r="E8" s="7"/>
      <c r="F8" s="7"/>
      <c r="G8" s="7"/>
      <c r="H8" s="7"/>
    </row>
    <row r="9" spans="1:8" x14ac:dyDescent="0.25">
      <c r="A9" s="8" t="s">
        <v>7</v>
      </c>
      <c r="B9" s="8"/>
      <c r="C9" s="8"/>
      <c r="D9" s="8"/>
      <c r="E9" s="8"/>
      <c r="F9" s="8"/>
      <c r="G9" s="8"/>
      <c r="H9" s="8"/>
    </row>
    <row r="10" spans="1:8" ht="12.75" customHeight="1" x14ac:dyDescent="0.25">
      <c r="A10" s="9"/>
      <c r="B10" s="9"/>
      <c r="C10" s="9"/>
      <c r="D10" s="9"/>
      <c r="E10" s="9"/>
      <c r="F10" s="9"/>
      <c r="G10" s="9"/>
      <c r="H10" s="9"/>
    </row>
    <row r="11" spans="1:8" ht="12.75" customHeight="1" x14ac:dyDescent="0.25">
      <c r="A11" s="10" t="s">
        <v>8</v>
      </c>
      <c r="B11" s="10"/>
      <c r="C11" s="10"/>
      <c r="D11" s="10"/>
      <c r="E11" s="10"/>
      <c r="F11" s="10"/>
      <c r="G11" s="10"/>
      <c r="H11" s="10"/>
    </row>
    <row r="12" spans="1:8" ht="12.75" customHeight="1" x14ac:dyDescent="0.25">
      <c r="A12" s="10"/>
      <c r="B12" s="10"/>
      <c r="C12" s="10"/>
      <c r="D12" s="10"/>
      <c r="E12" s="10"/>
      <c r="F12" s="10"/>
      <c r="G12" s="10"/>
    </row>
    <row r="13" spans="1:8" ht="84" customHeight="1" x14ac:dyDescent="0.25">
      <c r="A13" s="11" t="s">
        <v>9</v>
      </c>
      <c r="B13" s="11" t="s">
        <v>10</v>
      </c>
      <c r="C13" s="11" t="s">
        <v>11</v>
      </c>
      <c r="D13" s="11" t="s">
        <v>12</v>
      </c>
      <c r="E13" s="11" t="s">
        <v>13</v>
      </c>
      <c r="F13" s="11" t="s">
        <v>12</v>
      </c>
      <c r="G13" s="11" t="s">
        <v>14</v>
      </c>
      <c r="H13" s="11" t="s">
        <v>12</v>
      </c>
    </row>
    <row r="14" spans="1:8" x14ac:dyDescent="0.25">
      <c r="A14" s="12" t="s">
        <v>15</v>
      </c>
      <c r="B14" s="13" t="s">
        <v>16</v>
      </c>
      <c r="C14" s="14"/>
      <c r="D14" s="14"/>
      <c r="E14" s="14"/>
      <c r="F14" s="14"/>
      <c r="G14" s="14"/>
      <c r="H14" s="15"/>
    </row>
    <row r="15" spans="1:8" x14ac:dyDescent="0.25">
      <c r="A15" s="12" t="s">
        <v>17</v>
      </c>
      <c r="B15" s="13" t="s">
        <v>18</v>
      </c>
      <c r="C15" s="14"/>
      <c r="D15" s="14"/>
      <c r="E15" s="14"/>
      <c r="F15" s="14"/>
      <c r="G15" s="14"/>
      <c r="H15" s="15"/>
    </row>
    <row r="16" spans="1:8" ht="15" customHeight="1" x14ac:dyDescent="0.25">
      <c r="A16" s="16" t="s">
        <v>19</v>
      </c>
      <c r="B16" s="17" t="s">
        <v>20</v>
      </c>
      <c r="C16" s="18">
        <v>5.57</v>
      </c>
      <c r="D16" s="19"/>
      <c r="E16" s="20">
        <v>0.68</v>
      </c>
      <c r="F16" s="19">
        <v>0.08</v>
      </c>
      <c r="G16" s="20">
        <f>C16+E16</f>
        <v>6.25</v>
      </c>
      <c r="H16" s="19">
        <f>F16</f>
        <v>0.08</v>
      </c>
    </row>
    <row r="17" spans="1:8" ht="15" customHeight="1" x14ac:dyDescent="0.25">
      <c r="A17" s="16" t="s">
        <v>21</v>
      </c>
      <c r="B17" s="17" t="s">
        <v>22</v>
      </c>
      <c r="C17" s="18">
        <v>2.92</v>
      </c>
      <c r="D17" s="19"/>
      <c r="E17" s="20">
        <f>E16</f>
        <v>0.68</v>
      </c>
      <c r="F17" s="19">
        <f>F16</f>
        <v>0.08</v>
      </c>
      <c r="G17" s="20">
        <f>C17+E17</f>
        <v>3.6</v>
      </c>
      <c r="H17" s="19">
        <f t="shared" ref="H17:H20" si="0">F17</f>
        <v>0.08</v>
      </c>
    </row>
    <row r="18" spans="1:8" ht="15" customHeight="1" x14ac:dyDescent="0.25">
      <c r="A18" s="16" t="s">
        <v>23</v>
      </c>
      <c r="B18" s="17" t="s">
        <v>24</v>
      </c>
      <c r="C18" s="18">
        <v>8.2200000000000006</v>
      </c>
      <c r="D18" s="19"/>
      <c r="E18" s="20">
        <v>0</v>
      </c>
      <c r="F18" s="19">
        <f t="shared" ref="F18:F20" si="1">E18*10/110</f>
        <v>0</v>
      </c>
      <c r="G18" s="20">
        <f>C18+E18</f>
        <v>8.2200000000000006</v>
      </c>
      <c r="H18" s="19">
        <f t="shared" si="0"/>
        <v>0</v>
      </c>
    </row>
    <row r="19" spans="1:8" ht="15" customHeight="1" x14ac:dyDescent="0.25">
      <c r="A19" s="16" t="s">
        <v>25</v>
      </c>
      <c r="B19" s="17" t="s">
        <v>26</v>
      </c>
      <c r="C19" s="18">
        <v>4.24</v>
      </c>
      <c r="D19" s="19"/>
      <c r="E19" s="20">
        <v>0</v>
      </c>
      <c r="F19" s="19">
        <f t="shared" si="1"/>
        <v>0</v>
      </c>
      <c r="G19" s="20">
        <f>C19+E19</f>
        <v>4.24</v>
      </c>
      <c r="H19" s="19">
        <f t="shared" si="0"/>
        <v>0</v>
      </c>
    </row>
    <row r="20" spans="1:8" ht="15" customHeight="1" x14ac:dyDescent="0.25">
      <c r="A20" s="16" t="s">
        <v>27</v>
      </c>
      <c r="B20" s="17" t="s">
        <v>28</v>
      </c>
      <c r="C20" s="18">
        <v>1.33</v>
      </c>
      <c r="D20" s="19"/>
      <c r="E20" s="20">
        <v>0</v>
      </c>
      <c r="F20" s="19">
        <f t="shared" si="1"/>
        <v>0</v>
      </c>
      <c r="G20" s="20">
        <f>C20+E20</f>
        <v>1.33</v>
      </c>
      <c r="H20" s="19">
        <f t="shared" si="0"/>
        <v>0</v>
      </c>
    </row>
    <row r="21" spans="1:8" ht="15" customHeight="1" x14ac:dyDescent="0.25">
      <c r="A21" s="21"/>
      <c r="B21" s="22" t="s">
        <v>29</v>
      </c>
      <c r="C21" s="23"/>
      <c r="D21" s="23"/>
      <c r="E21" s="23"/>
      <c r="F21" s="23"/>
      <c r="G21" s="23"/>
      <c r="H21" s="24"/>
    </row>
    <row r="22" spans="1:8" ht="15" customHeight="1" x14ac:dyDescent="0.25">
      <c r="A22" s="25" t="s">
        <v>30</v>
      </c>
      <c r="B22" s="26" t="s">
        <v>31</v>
      </c>
      <c r="C22" s="18">
        <v>0.13</v>
      </c>
      <c r="D22" s="19"/>
      <c r="E22" s="20">
        <v>0.38</v>
      </c>
      <c r="F22" s="19">
        <v>0.05</v>
      </c>
      <c r="G22" s="20">
        <f>C22+E22</f>
        <v>0.51</v>
      </c>
      <c r="H22" s="19">
        <f>F22</f>
        <v>0.05</v>
      </c>
    </row>
    <row r="23" spans="1:8" x14ac:dyDescent="0.25">
      <c r="A23" s="12" t="s">
        <v>32</v>
      </c>
      <c r="B23" s="27" t="s">
        <v>33</v>
      </c>
      <c r="C23" s="14"/>
      <c r="D23" s="14"/>
      <c r="E23" s="14"/>
      <c r="F23" s="14"/>
      <c r="G23" s="14"/>
      <c r="H23" s="15"/>
    </row>
    <row r="24" spans="1:8" ht="30" x14ac:dyDescent="0.25">
      <c r="A24" s="16" t="s">
        <v>34</v>
      </c>
      <c r="B24" s="17" t="s">
        <v>35</v>
      </c>
      <c r="C24" s="18">
        <v>2.13</v>
      </c>
      <c r="D24" s="19"/>
      <c r="E24" s="20">
        <v>0</v>
      </c>
      <c r="F24" s="19">
        <f>E24*10/110</f>
        <v>0</v>
      </c>
      <c r="G24" s="20">
        <f>C24+E24</f>
        <v>2.13</v>
      </c>
      <c r="H24" s="19">
        <f t="shared" ref="H24:H30" si="2">F24</f>
        <v>0</v>
      </c>
    </row>
    <row r="25" spans="1:8" x14ac:dyDescent="0.25">
      <c r="A25" s="12" t="s">
        <v>36</v>
      </c>
      <c r="B25" s="28" t="s">
        <v>37</v>
      </c>
      <c r="C25" s="23"/>
      <c r="D25" s="23"/>
      <c r="E25" s="23"/>
      <c r="F25" s="23"/>
      <c r="G25" s="23"/>
      <c r="H25" s="29"/>
    </row>
    <row r="26" spans="1:8" ht="15" customHeight="1" x14ac:dyDescent="0.25">
      <c r="A26" s="30" t="s">
        <v>38</v>
      </c>
      <c r="B26" s="26" t="s">
        <v>39</v>
      </c>
      <c r="C26" s="18">
        <v>2.92</v>
      </c>
      <c r="D26" s="19"/>
      <c r="E26" s="20">
        <v>12.95</v>
      </c>
      <c r="F26" s="19">
        <f t="shared" ref="F26:F30" si="3">E26*10/110</f>
        <v>1.1772727272727272</v>
      </c>
      <c r="G26" s="20">
        <f>C26+E26</f>
        <v>15.87</v>
      </c>
      <c r="H26" s="19">
        <f t="shared" si="2"/>
        <v>1.1772727272727272</v>
      </c>
    </row>
    <row r="27" spans="1:8" ht="15" customHeight="1" x14ac:dyDescent="0.25">
      <c r="A27" s="30" t="s">
        <v>40</v>
      </c>
      <c r="B27" s="26" t="s">
        <v>41</v>
      </c>
      <c r="C27" s="18">
        <v>4.24</v>
      </c>
      <c r="D27" s="19"/>
      <c r="E27" s="20">
        <v>1.54</v>
      </c>
      <c r="F27" s="19">
        <f t="shared" si="3"/>
        <v>0.14000000000000001</v>
      </c>
      <c r="G27" s="20">
        <f>C27+E27</f>
        <v>5.78</v>
      </c>
      <c r="H27" s="19">
        <f t="shared" si="2"/>
        <v>0.14000000000000001</v>
      </c>
    </row>
    <row r="28" spans="1:8" ht="15" customHeight="1" x14ac:dyDescent="0.25">
      <c r="A28" s="31" t="s">
        <v>42</v>
      </c>
      <c r="B28" s="26" t="s">
        <v>43</v>
      </c>
      <c r="C28" s="18">
        <v>2.92</v>
      </c>
      <c r="D28" s="19"/>
      <c r="E28" s="20">
        <v>0.75</v>
      </c>
      <c r="F28" s="19">
        <v>0.04</v>
      </c>
      <c r="G28" s="20">
        <f>C28+E28</f>
        <v>3.67</v>
      </c>
      <c r="H28" s="19">
        <f t="shared" si="2"/>
        <v>0.04</v>
      </c>
    </row>
    <row r="29" spans="1:8" ht="15" customHeight="1" x14ac:dyDescent="0.25">
      <c r="A29" s="32" t="s">
        <v>44</v>
      </c>
      <c r="B29" s="25" t="s">
        <v>45</v>
      </c>
      <c r="C29" s="18">
        <v>1.19</v>
      </c>
      <c r="D29" s="33"/>
      <c r="E29" s="20">
        <v>1</v>
      </c>
      <c r="F29" s="19">
        <f t="shared" si="3"/>
        <v>9.0909090909090912E-2</v>
      </c>
      <c r="G29" s="18">
        <f>C29+E29</f>
        <v>2.19</v>
      </c>
      <c r="H29" s="19">
        <f>F29</f>
        <v>9.0909090909090912E-2</v>
      </c>
    </row>
    <row r="30" spans="1:8" ht="15" customHeight="1" x14ac:dyDescent="0.25">
      <c r="A30" s="32" t="s">
        <v>46</v>
      </c>
      <c r="B30" s="25" t="s">
        <v>47</v>
      </c>
      <c r="C30" s="18">
        <v>1.69</v>
      </c>
      <c r="D30" s="33"/>
      <c r="E30" s="20">
        <v>2</v>
      </c>
      <c r="F30" s="19">
        <f t="shared" si="3"/>
        <v>0.18181818181818182</v>
      </c>
      <c r="G30" s="18">
        <f>C30+E30</f>
        <v>3.69</v>
      </c>
      <c r="H30" s="19">
        <f t="shared" si="2"/>
        <v>0.18181818181818182</v>
      </c>
    </row>
    <row r="31" spans="1:8" x14ac:dyDescent="0.25">
      <c r="A31" s="21" t="s">
        <v>48</v>
      </c>
      <c r="B31" s="22" t="s">
        <v>49</v>
      </c>
      <c r="C31" s="23"/>
      <c r="D31" s="23"/>
      <c r="E31" s="23"/>
      <c r="F31" s="23"/>
      <c r="G31" s="23"/>
      <c r="H31" s="24"/>
    </row>
    <row r="32" spans="1:8" x14ac:dyDescent="0.25">
      <c r="A32" s="21" t="s">
        <v>50</v>
      </c>
      <c r="B32" s="34" t="s">
        <v>51</v>
      </c>
      <c r="C32" s="35"/>
      <c r="D32" s="35"/>
      <c r="E32" s="35"/>
      <c r="F32" s="35"/>
      <c r="G32" s="35"/>
      <c r="H32" s="36"/>
    </row>
    <row r="33" spans="1:8" x14ac:dyDescent="0.25">
      <c r="A33" s="32" t="s">
        <v>52</v>
      </c>
      <c r="B33" s="25" t="s">
        <v>53</v>
      </c>
      <c r="C33" s="18">
        <v>9.26</v>
      </c>
      <c r="D33" s="33"/>
      <c r="E33" s="20">
        <v>25.74</v>
      </c>
      <c r="F33" s="19">
        <f t="shared" ref="F33" si="4">E33*10/110</f>
        <v>2.34</v>
      </c>
      <c r="G33" s="18">
        <f>C33+E33</f>
        <v>35</v>
      </c>
      <c r="H33" s="19">
        <f t="shared" ref="H33" si="5">F33</f>
        <v>2.34</v>
      </c>
    </row>
    <row r="34" spans="1:8" x14ac:dyDescent="0.25">
      <c r="A34" s="21" t="s">
        <v>54</v>
      </c>
      <c r="B34" s="22" t="s">
        <v>55</v>
      </c>
      <c r="C34" s="23"/>
      <c r="D34" s="23"/>
      <c r="E34" s="23"/>
      <c r="F34" s="23"/>
      <c r="G34" s="23"/>
      <c r="H34" s="24"/>
    </row>
    <row r="35" spans="1:8" x14ac:dyDescent="0.25">
      <c r="A35" s="21" t="s">
        <v>56</v>
      </c>
      <c r="B35" s="34" t="s">
        <v>57</v>
      </c>
      <c r="C35" s="35"/>
      <c r="D35" s="35"/>
      <c r="E35" s="35"/>
      <c r="F35" s="35"/>
      <c r="G35" s="35"/>
      <c r="H35" s="36"/>
    </row>
    <row r="36" spans="1:8" ht="30" customHeight="1" x14ac:dyDescent="0.25">
      <c r="A36" s="37" t="s">
        <v>58</v>
      </c>
      <c r="B36" s="25" t="s">
        <v>59</v>
      </c>
      <c r="C36" s="18">
        <v>5.57</v>
      </c>
      <c r="D36" s="33"/>
      <c r="E36" s="20">
        <v>1.54</v>
      </c>
      <c r="F36" s="19">
        <f t="shared" ref="F36:F99" si="6">E36*10/110</f>
        <v>0.14000000000000001</v>
      </c>
      <c r="G36" s="18">
        <f t="shared" ref="G36:G45" si="7">C36+E36</f>
        <v>7.11</v>
      </c>
      <c r="H36" s="19">
        <f t="shared" ref="H36:H99" si="8">F36</f>
        <v>0.14000000000000001</v>
      </c>
    </row>
    <row r="37" spans="1:8" ht="15" customHeight="1" x14ac:dyDescent="0.25">
      <c r="A37" s="31" t="s">
        <v>60</v>
      </c>
      <c r="B37" s="38" t="s">
        <v>61</v>
      </c>
      <c r="C37" s="39">
        <v>4.24</v>
      </c>
      <c r="D37" s="19"/>
      <c r="E37" s="20">
        <v>2.57</v>
      </c>
      <c r="F37" s="19">
        <f t="shared" si="6"/>
        <v>0.23363636363636364</v>
      </c>
      <c r="G37" s="20">
        <f t="shared" si="7"/>
        <v>6.8100000000000005</v>
      </c>
      <c r="H37" s="19">
        <f t="shared" si="8"/>
        <v>0.23363636363636364</v>
      </c>
    </row>
    <row r="38" spans="1:8" ht="15" customHeight="1" x14ac:dyDescent="0.25">
      <c r="A38" s="31" t="s">
        <v>62</v>
      </c>
      <c r="B38" s="38" t="s">
        <v>63</v>
      </c>
      <c r="C38" s="39">
        <v>2.92</v>
      </c>
      <c r="D38" s="19"/>
      <c r="E38" s="20">
        <v>2.57</v>
      </c>
      <c r="F38" s="19">
        <f t="shared" si="6"/>
        <v>0.23363636363636364</v>
      </c>
      <c r="G38" s="20">
        <f t="shared" si="7"/>
        <v>5.49</v>
      </c>
      <c r="H38" s="19">
        <f t="shared" si="8"/>
        <v>0.23363636363636364</v>
      </c>
    </row>
    <row r="39" spans="1:8" ht="15" customHeight="1" x14ac:dyDescent="0.25">
      <c r="A39" s="31" t="s">
        <v>64</v>
      </c>
      <c r="B39" s="38" t="s">
        <v>65</v>
      </c>
      <c r="C39" s="39">
        <v>2.92</v>
      </c>
      <c r="D39" s="19"/>
      <c r="E39" s="20">
        <v>0</v>
      </c>
      <c r="F39" s="19">
        <f t="shared" si="6"/>
        <v>0</v>
      </c>
      <c r="G39" s="20">
        <f t="shared" si="7"/>
        <v>2.92</v>
      </c>
      <c r="H39" s="19">
        <f t="shared" si="8"/>
        <v>0</v>
      </c>
    </row>
    <row r="40" spans="1:8" ht="15" customHeight="1" x14ac:dyDescent="0.25">
      <c r="A40" s="31" t="s">
        <v>66</v>
      </c>
      <c r="B40" s="38" t="s">
        <v>67</v>
      </c>
      <c r="C40" s="39">
        <v>2.92</v>
      </c>
      <c r="D40" s="19"/>
      <c r="E40" s="20">
        <v>0</v>
      </c>
      <c r="F40" s="19">
        <f t="shared" si="6"/>
        <v>0</v>
      </c>
      <c r="G40" s="20">
        <f t="shared" si="7"/>
        <v>2.92</v>
      </c>
      <c r="H40" s="19">
        <f t="shared" si="8"/>
        <v>0</v>
      </c>
    </row>
    <row r="41" spans="1:8" ht="15" customHeight="1" x14ac:dyDescent="0.25">
      <c r="A41" s="31" t="s">
        <v>68</v>
      </c>
      <c r="B41" s="38" t="s">
        <v>69</v>
      </c>
      <c r="C41" s="39">
        <v>4.24</v>
      </c>
      <c r="D41" s="19"/>
      <c r="E41" s="20">
        <v>0</v>
      </c>
      <c r="F41" s="19">
        <f t="shared" si="6"/>
        <v>0</v>
      </c>
      <c r="G41" s="20">
        <f t="shared" si="7"/>
        <v>4.24</v>
      </c>
      <c r="H41" s="19">
        <f t="shared" si="8"/>
        <v>0</v>
      </c>
    </row>
    <row r="42" spans="1:8" ht="15" customHeight="1" x14ac:dyDescent="0.25">
      <c r="A42" s="31" t="s">
        <v>70</v>
      </c>
      <c r="B42" s="38" t="s">
        <v>71</v>
      </c>
      <c r="C42" s="39">
        <v>2.86</v>
      </c>
      <c r="D42" s="19"/>
      <c r="E42" s="20">
        <v>0</v>
      </c>
      <c r="F42" s="19">
        <f t="shared" si="6"/>
        <v>0</v>
      </c>
      <c r="G42" s="20">
        <f t="shared" si="7"/>
        <v>2.86</v>
      </c>
      <c r="H42" s="19">
        <f t="shared" si="8"/>
        <v>0</v>
      </c>
    </row>
    <row r="43" spans="1:8" ht="15" customHeight="1" x14ac:dyDescent="0.25">
      <c r="A43" s="31" t="s">
        <v>72</v>
      </c>
      <c r="B43" s="26" t="s">
        <v>73</v>
      </c>
      <c r="C43" s="39">
        <v>12.46</v>
      </c>
      <c r="D43" s="19"/>
      <c r="E43" s="20">
        <v>0</v>
      </c>
      <c r="F43" s="19">
        <f t="shared" si="6"/>
        <v>0</v>
      </c>
      <c r="G43" s="20">
        <f t="shared" si="7"/>
        <v>12.46</v>
      </c>
      <c r="H43" s="19">
        <f t="shared" si="8"/>
        <v>0</v>
      </c>
    </row>
    <row r="44" spans="1:8" ht="15" customHeight="1" x14ac:dyDescent="0.25">
      <c r="A44" s="31" t="s">
        <v>74</v>
      </c>
      <c r="B44" s="25" t="s">
        <v>75</v>
      </c>
      <c r="C44" s="39">
        <v>8.2200000000000006</v>
      </c>
      <c r="D44" s="19"/>
      <c r="E44" s="20">
        <v>0</v>
      </c>
      <c r="F44" s="19">
        <f t="shared" si="6"/>
        <v>0</v>
      </c>
      <c r="G44" s="20">
        <f t="shared" si="7"/>
        <v>8.2200000000000006</v>
      </c>
      <c r="H44" s="19">
        <f t="shared" si="8"/>
        <v>0</v>
      </c>
    </row>
    <row r="45" spans="1:8" ht="15" customHeight="1" x14ac:dyDescent="0.25">
      <c r="A45" s="31" t="s">
        <v>76</v>
      </c>
      <c r="B45" s="26" t="s">
        <v>77</v>
      </c>
      <c r="C45" s="39">
        <v>2.92</v>
      </c>
      <c r="D45" s="19"/>
      <c r="E45" s="20">
        <v>0</v>
      </c>
      <c r="F45" s="19">
        <f t="shared" si="6"/>
        <v>0</v>
      </c>
      <c r="G45" s="20">
        <f t="shared" si="7"/>
        <v>2.92</v>
      </c>
      <c r="H45" s="19">
        <f t="shared" si="8"/>
        <v>0</v>
      </c>
    </row>
    <row r="46" spans="1:8" x14ac:dyDescent="0.25">
      <c r="A46" s="21" t="s">
        <v>78</v>
      </c>
      <c r="B46" s="34" t="s">
        <v>79</v>
      </c>
      <c r="C46" s="35"/>
      <c r="D46" s="35"/>
      <c r="E46" s="35"/>
      <c r="F46" s="35"/>
      <c r="G46" s="35"/>
      <c r="H46" s="36"/>
    </row>
    <row r="47" spans="1:8" ht="15" customHeight="1" x14ac:dyDescent="0.25">
      <c r="A47" s="31" t="s">
        <v>80</v>
      </c>
      <c r="B47" s="38" t="s">
        <v>81</v>
      </c>
      <c r="C47" s="18">
        <v>2.13</v>
      </c>
      <c r="D47" s="19"/>
      <c r="E47" s="20">
        <v>3.09</v>
      </c>
      <c r="F47" s="19">
        <v>0.16</v>
      </c>
      <c r="G47" s="20">
        <f t="shared" ref="G47:G57" si="9">C47+E47</f>
        <v>5.22</v>
      </c>
      <c r="H47" s="19">
        <f t="shared" si="8"/>
        <v>0.16</v>
      </c>
    </row>
    <row r="48" spans="1:8" ht="15" customHeight="1" x14ac:dyDescent="0.25">
      <c r="A48" s="31" t="s">
        <v>82</v>
      </c>
      <c r="B48" s="38" t="s">
        <v>83</v>
      </c>
      <c r="C48" s="18">
        <v>1.33</v>
      </c>
      <c r="D48" s="19"/>
      <c r="E48" s="20">
        <v>0.45</v>
      </c>
      <c r="F48" s="19">
        <v>0.05</v>
      </c>
      <c r="G48" s="20">
        <f t="shared" si="9"/>
        <v>1.78</v>
      </c>
      <c r="H48" s="19">
        <f t="shared" si="8"/>
        <v>0.05</v>
      </c>
    </row>
    <row r="49" spans="1:8" ht="15" customHeight="1" x14ac:dyDescent="0.25">
      <c r="A49" s="31" t="s">
        <v>84</v>
      </c>
      <c r="B49" s="38" t="s">
        <v>85</v>
      </c>
      <c r="C49" s="18">
        <v>1.33</v>
      </c>
      <c r="D49" s="19"/>
      <c r="E49" s="20">
        <v>1.85</v>
      </c>
      <c r="F49" s="19">
        <f t="shared" si="6"/>
        <v>0.16818181818181818</v>
      </c>
      <c r="G49" s="20">
        <f t="shared" si="9"/>
        <v>3.18</v>
      </c>
      <c r="H49" s="19">
        <f t="shared" si="8"/>
        <v>0.16818181818181818</v>
      </c>
    </row>
    <row r="50" spans="1:8" ht="15" customHeight="1" x14ac:dyDescent="0.25">
      <c r="A50" s="31" t="s">
        <v>86</v>
      </c>
      <c r="B50" s="26" t="s">
        <v>87</v>
      </c>
      <c r="C50" s="18">
        <v>2.92</v>
      </c>
      <c r="D50" s="19"/>
      <c r="E50" s="20">
        <v>12.95</v>
      </c>
      <c r="F50" s="19">
        <f t="shared" si="6"/>
        <v>1.1772727272727272</v>
      </c>
      <c r="G50" s="20">
        <f t="shared" si="9"/>
        <v>15.87</v>
      </c>
      <c r="H50" s="19">
        <f t="shared" si="8"/>
        <v>1.1772727272727272</v>
      </c>
    </row>
    <row r="51" spans="1:8" ht="15" customHeight="1" x14ac:dyDescent="0.25">
      <c r="A51" s="31" t="s">
        <v>88</v>
      </c>
      <c r="B51" s="26" t="s">
        <v>89</v>
      </c>
      <c r="C51" s="18">
        <v>2.13</v>
      </c>
      <c r="D51" s="19"/>
      <c r="E51" s="20">
        <v>0.52</v>
      </c>
      <c r="F51" s="19">
        <f t="shared" si="6"/>
        <v>4.7272727272727272E-2</v>
      </c>
      <c r="G51" s="20">
        <f t="shared" si="9"/>
        <v>2.65</v>
      </c>
      <c r="H51" s="19">
        <f t="shared" si="8"/>
        <v>4.7272727272727272E-2</v>
      </c>
    </row>
    <row r="52" spans="1:8" ht="15" customHeight="1" x14ac:dyDescent="0.25">
      <c r="A52" s="31" t="s">
        <v>90</v>
      </c>
      <c r="B52" s="26" t="s">
        <v>91</v>
      </c>
      <c r="C52" s="18">
        <v>2.92</v>
      </c>
      <c r="D52" s="19"/>
      <c r="E52" s="20">
        <v>0.01</v>
      </c>
      <c r="F52" s="19">
        <f t="shared" si="6"/>
        <v>9.0909090909090909E-4</v>
      </c>
      <c r="G52" s="20">
        <f t="shared" si="9"/>
        <v>2.9299999999999997</v>
      </c>
      <c r="H52" s="19">
        <f t="shared" si="8"/>
        <v>9.0909090909090909E-4</v>
      </c>
    </row>
    <row r="53" spans="1:8" ht="15" customHeight="1" x14ac:dyDescent="0.25">
      <c r="A53" s="32" t="s">
        <v>92</v>
      </c>
      <c r="B53" s="26" t="s">
        <v>93</v>
      </c>
      <c r="C53" s="18">
        <v>2.92</v>
      </c>
      <c r="D53" s="19"/>
      <c r="E53" s="20">
        <v>1.72</v>
      </c>
      <c r="F53" s="19">
        <v>0</v>
      </c>
      <c r="G53" s="20">
        <f t="shared" si="9"/>
        <v>4.6399999999999997</v>
      </c>
      <c r="H53" s="19">
        <f t="shared" si="8"/>
        <v>0</v>
      </c>
    </row>
    <row r="54" spans="1:8" ht="15" customHeight="1" x14ac:dyDescent="0.25">
      <c r="A54" s="32" t="s">
        <v>94</v>
      </c>
      <c r="B54" s="26" t="s">
        <v>95</v>
      </c>
      <c r="C54" s="18">
        <v>5.57</v>
      </c>
      <c r="D54" s="19"/>
      <c r="E54" s="20">
        <v>2.5499999999999998</v>
      </c>
      <c r="F54" s="19">
        <v>0.24</v>
      </c>
      <c r="G54" s="20">
        <f t="shared" si="9"/>
        <v>8.120000000000001</v>
      </c>
      <c r="H54" s="19">
        <f t="shared" si="8"/>
        <v>0.24</v>
      </c>
    </row>
    <row r="55" spans="1:8" ht="15" customHeight="1" x14ac:dyDescent="0.25">
      <c r="A55" s="32" t="s">
        <v>96</v>
      </c>
      <c r="B55" s="26" t="s">
        <v>97</v>
      </c>
      <c r="C55" s="18">
        <v>11</v>
      </c>
      <c r="D55" s="19"/>
      <c r="E55" s="20">
        <v>15.25</v>
      </c>
      <c r="F55" s="19">
        <v>1.32</v>
      </c>
      <c r="G55" s="20">
        <f t="shared" si="9"/>
        <v>26.25</v>
      </c>
      <c r="H55" s="19">
        <f t="shared" si="8"/>
        <v>1.32</v>
      </c>
    </row>
    <row r="56" spans="1:8" ht="15" customHeight="1" x14ac:dyDescent="0.25">
      <c r="A56" s="32" t="s">
        <v>98</v>
      </c>
      <c r="B56" s="26" t="s">
        <v>99</v>
      </c>
      <c r="C56" s="18">
        <v>4.24</v>
      </c>
      <c r="D56" s="19"/>
      <c r="E56" s="20">
        <v>0.51</v>
      </c>
      <c r="F56" s="19">
        <f t="shared" si="6"/>
        <v>4.6363636363636364E-2</v>
      </c>
      <c r="G56" s="20">
        <f t="shared" si="9"/>
        <v>4.75</v>
      </c>
      <c r="H56" s="19">
        <f t="shared" si="8"/>
        <v>4.6363636363636364E-2</v>
      </c>
    </row>
    <row r="57" spans="1:8" ht="15" customHeight="1" x14ac:dyDescent="0.25">
      <c r="A57" s="32" t="s">
        <v>100</v>
      </c>
      <c r="B57" s="26" t="s">
        <v>101</v>
      </c>
      <c r="C57" s="18">
        <v>4.24</v>
      </c>
      <c r="D57" s="19"/>
      <c r="E57" s="20">
        <v>3.38</v>
      </c>
      <c r="F57" s="19">
        <f t="shared" si="6"/>
        <v>0.30727272727272725</v>
      </c>
      <c r="G57" s="20">
        <f t="shared" si="9"/>
        <v>7.62</v>
      </c>
      <c r="H57" s="19">
        <f t="shared" si="8"/>
        <v>0.30727272727272725</v>
      </c>
    </row>
    <row r="58" spans="1:8" x14ac:dyDescent="0.25">
      <c r="A58" s="21" t="s">
        <v>102</v>
      </c>
      <c r="B58" s="34" t="s">
        <v>103</v>
      </c>
      <c r="C58" s="35"/>
      <c r="D58" s="35"/>
      <c r="E58" s="35"/>
      <c r="F58" s="35"/>
      <c r="G58" s="35"/>
      <c r="H58" s="36"/>
    </row>
    <row r="59" spans="1:8" s="41" customFormat="1" ht="30" customHeight="1" x14ac:dyDescent="0.25">
      <c r="A59" s="32" t="s">
        <v>104</v>
      </c>
      <c r="B59" s="40" t="s">
        <v>105</v>
      </c>
      <c r="C59" s="18">
        <v>5.57</v>
      </c>
      <c r="D59" s="19"/>
      <c r="E59" s="20">
        <v>0.17</v>
      </c>
      <c r="F59" s="19">
        <f t="shared" si="6"/>
        <v>1.5454545454545457E-2</v>
      </c>
      <c r="G59" s="20">
        <f t="shared" ref="G59:G70" si="10">C59+E59</f>
        <v>5.74</v>
      </c>
      <c r="H59" s="19">
        <f t="shared" si="8"/>
        <v>1.5454545454545457E-2</v>
      </c>
    </row>
    <row r="60" spans="1:8" s="41" customFormat="1" ht="30" customHeight="1" x14ac:dyDescent="0.25">
      <c r="A60" s="32" t="s">
        <v>106</v>
      </c>
      <c r="B60" s="40" t="s">
        <v>107</v>
      </c>
      <c r="C60" s="18">
        <v>8.2200000000000006</v>
      </c>
      <c r="D60" s="19"/>
      <c r="E60" s="20">
        <v>0.17</v>
      </c>
      <c r="F60" s="19">
        <f t="shared" si="6"/>
        <v>1.5454545454545457E-2</v>
      </c>
      <c r="G60" s="20">
        <f t="shared" si="10"/>
        <v>8.39</v>
      </c>
      <c r="H60" s="19">
        <f t="shared" si="8"/>
        <v>1.5454545454545457E-2</v>
      </c>
    </row>
    <row r="61" spans="1:8" s="41" customFormat="1" x14ac:dyDescent="0.25">
      <c r="A61" s="32" t="s">
        <v>108</v>
      </c>
      <c r="B61" s="40" t="s">
        <v>109</v>
      </c>
      <c r="C61" s="18">
        <v>5.57</v>
      </c>
      <c r="D61" s="19"/>
      <c r="E61" s="20">
        <v>0.17</v>
      </c>
      <c r="F61" s="19">
        <f t="shared" si="6"/>
        <v>1.5454545454545457E-2</v>
      </c>
      <c r="G61" s="20">
        <f t="shared" si="10"/>
        <v>5.74</v>
      </c>
      <c r="H61" s="19">
        <f t="shared" si="8"/>
        <v>1.5454545454545457E-2</v>
      </c>
    </row>
    <row r="62" spans="1:8" x14ac:dyDescent="0.25">
      <c r="A62" s="31" t="s">
        <v>110</v>
      </c>
      <c r="B62" s="38" t="s">
        <v>111</v>
      </c>
      <c r="C62" s="18">
        <v>4.24</v>
      </c>
      <c r="D62" s="19"/>
      <c r="E62" s="20">
        <v>0.5</v>
      </c>
      <c r="F62" s="19">
        <f t="shared" si="6"/>
        <v>4.5454545454545456E-2</v>
      </c>
      <c r="G62" s="20">
        <f t="shared" si="10"/>
        <v>4.74</v>
      </c>
      <c r="H62" s="19">
        <f t="shared" si="8"/>
        <v>4.5454545454545456E-2</v>
      </c>
    </row>
    <row r="63" spans="1:8" x14ac:dyDescent="0.25">
      <c r="A63" s="31" t="s">
        <v>112</v>
      </c>
      <c r="B63" s="38" t="s">
        <v>113</v>
      </c>
      <c r="C63" s="18">
        <v>5.57</v>
      </c>
      <c r="D63" s="19"/>
      <c r="E63" s="20">
        <v>0.5</v>
      </c>
      <c r="F63" s="19">
        <f t="shared" si="6"/>
        <v>4.5454545454545456E-2</v>
      </c>
      <c r="G63" s="20">
        <f t="shared" si="10"/>
        <v>6.07</v>
      </c>
      <c r="H63" s="19">
        <f t="shared" si="8"/>
        <v>4.5454545454545456E-2</v>
      </c>
    </row>
    <row r="64" spans="1:8" x14ac:dyDescent="0.25">
      <c r="A64" s="31" t="s">
        <v>114</v>
      </c>
      <c r="B64" s="38" t="s">
        <v>115</v>
      </c>
      <c r="C64" s="18">
        <v>6.88</v>
      </c>
      <c r="D64" s="19"/>
      <c r="E64" s="20">
        <v>0.82</v>
      </c>
      <c r="F64" s="19">
        <f t="shared" si="6"/>
        <v>7.454545454545454E-2</v>
      </c>
      <c r="G64" s="20">
        <f t="shared" si="10"/>
        <v>7.7</v>
      </c>
      <c r="H64" s="19">
        <f t="shared" si="8"/>
        <v>7.454545454545454E-2</v>
      </c>
    </row>
    <row r="65" spans="1:8" x14ac:dyDescent="0.25">
      <c r="A65" s="31" t="s">
        <v>116</v>
      </c>
      <c r="B65" s="38" t="s">
        <v>117</v>
      </c>
      <c r="C65" s="18">
        <v>7.7</v>
      </c>
      <c r="D65" s="19"/>
      <c r="E65" s="20">
        <v>3.91</v>
      </c>
      <c r="F65" s="19">
        <f t="shared" si="6"/>
        <v>0.35545454545454547</v>
      </c>
      <c r="G65" s="20">
        <f t="shared" si="10"/>
        <v>11.61</v>
      </c>
      <c r="H65" s="19">
        <f t="shared" si="8"/>
        <v>0.35545454545454547</v>
      </c>
    </row>
    <row r="66" spans="1:8" ht="15" customHeight="1" x14ac:dyDescent="0.25">
      <c r="A66" s="31" t="s">
        <v>118</v>
      </c>
      <c r="B66" s="26" t="s">
        <v>119</v>
      </c>
      <c r="C66" s="18">
        <v>4.24</v>
      </c>
      <c r="D66" s="19"/>
      <c r="E66" s="20">
        <v>0.01</v>
      </c>
      <c r="F66" s="19">
        <f t="shared" si="6"/>
        <v>9.0909090909090909E-4</v>
      </c>
      <c r="G66" s="20">
        <f t="shared" si="10"/>
        <v>4.25</v>
      </c>
      <c r="H66" s="19">
        <f t="shared" si="8"/>
        <v>9.0909090909090909E-4</v>
      </c>
    </row>
    <row r="67" spans="1:8" x14ac:dyDescent="0.25">
      <c r="A67" s="31" t="s">
        <v>120</v>
      </c>
      <c r="B67" s="26" t="s">
        <v>121</v>
      </c>
      <c r="C67" s="18">
        <v>4.24</v>
      </c>
      <c r="D67" s="19"/>
      <c r="E67" s="20">
        <v>3.91</v>
      </c>
      <c r="F67" s="19">
        <f t="shared" si="6"/>
        <v>0.35545454545454547</v>
      </c>
      <c r="G67" s="20">
        <f t="shared" si="10"/>
        <v>8.15</v>
      </c>
      <c r="H67" s="19">
        <f t="shared" si="8"/>
        <v>0.35545454545454547</v>
      </c>
    </row>
    <row r="68" spans="1:8" x14ac:dyDescent="0.25">
      <c r="A68" s="31" t="s">
        <v>122</v>
      </c>
      <c r="B68" s="26" t="s">
        <v>123</v>
      </c>
      <c r="C68" s="18">
        <v>2.92</v>
      </c>
      <c r="D68" s="19"/>
      <c r="E68" s="20">
        <v>4.8</v>
      </c>
      <c r="F68" s="19">
        <f t="shared" si="6"/>
        <v>0.43636363636363634</v>
      </c>
      <c r="G68" s="20">
        <f t="shared" si="10"/>
        <v>7.72</v>
      </c>
      <c r="H68" s="19">
        <f t="shared" si="8"/>
        <v>0.43636363636363634</v>
      </c>
    </row>
    <row r="69" spans="1:8" x14ac:dyDescent="0.25">
      <c r="A69" s="31" t="s">
        <v>124</v>
      </c>
      <c r="B69" s="26" t="s">
        <v>125</v>
      </c>
      <c r="C69" s="18">
        <v>4.24</v>
      </c>
      <c r="D69" s="19"/>
      <c r="E69" s="20">
        <v>5.12</v>
      </c>
      <c r="F69" s="19">
        <f t="shared" si="6"/>
        <v>0.46545454545454545</v>
      </c>
      <c r="G69" s="20">
        <f t="shared" si="10"/>
        <v>9.36</v>
      </c>
      <c r="H69" s="19">
        <f t="shared" si="8"/>
        <v>0.46545454545454545</v>
      </c>
    </row>
    <row r="70" spans="1:8" ht="30" customHeight="1" x14ac:dyDescent="0.25">
      <c r="A70" s="31" t="s">
        <v>126</v>
      </c>
      <c r="B70" s="26" t="s">
        <v>127</v>
      </c>
      <c r="C70" s="18">
        <v>1.33</v>
      </c>
      <c r="D70" s="19"/>
      <c r="E70" s="20">
        <v>0.18</v>
      </c>
      <c r="F70" s="19">
        <f t="shared" si="6"/>
        <v>1.6363636363636361E-2</v>
      </c>
      <c r="G70" s="20">
        <f t="shared" si="10"/>
        <v>1.51</v>
      </c>
      <c r="H70" s="19">
        <f t="shared" si="8"/>
        <v>1.6363636363636361E-2</v>
      </c>
    </row>
    <row r="71" spans="1:8" x14ac:dyDescent="0.25">
      <c r="A71" s="21" t="s">
        <v>128</v>
      </c>
      <c r="B71" s="34" t="s">
        <v>129</v>
      </c>
      <c r="C71" s="35"/>
      <c r="D71" s="35"/>
      <c r="E71" s="35"/>
      <c r="F71" s="35"/>
      <c r="G71" s="35"/>
      <c r="H71" s="36"/>
    </row>
    <row r="72" spans="1:8" ht="30" x14ac:dyDescent="0.25">
      <c r="A72" s="31" t="s">
        <v>130</v>
      </c>
      <c r="B72" s="38" t="s">
        <v>131</v>
      </c>
      <c r="C72" s="18">
        <v>2.92</v>
      </c>
      <c r="D72" s="19"/>
      <c r="E72" s="20">
        <v>4.28</v>
      </c>
      <c r="F72" s="19">
        <v>0.3</v>
      </c>
      <c r="G72" s="20">
        <f t="shared" ref="G72:G109" si="11">C72+E72</f>
        <v>7.2</v>
      </c>
      <c r="H72" s="19">
        <f t="shared" si="8"/>
        <v>0.3</v>
      </c>
    </row>
    <row r="73" spans="1:8" x14ac:dyDescent="0.25">
      <c r="A73" s="31" t="s">
        <v>132</v>
      </c>
      <c r="B73" s="38" t="s">
        <v>133</v>
      </c>
      <c r="C73" s="18">
        <v>1.19</v>
      </c>
      <c r="D73" s="19"/>
      <c r="E73" s="20">
        <v>0.19</v>
      </c>
      <c r="F73" s="19">
        <f t="shared" si="6"/>
        <v>1.7272727272727273E-2</v>
      </c>
      <c r="G73" s="20">
        <f t="shared" si="11"/>
        <v>1.38</v>
      </c>
      <c r="H73" s="19">
        <f t="shared" si="8"/>
        <v>1.7272727272727273E-2</v>
      </c>
    </row>
    <row r="74" spans="1:8" x14ac:dyDescent="0.25">
      <c r="A74" s="31" t="s">
        <v>134</v>
      </c>
      <c r="B74" s="38" t="s">
        <v>135</v>
      </c>
      <c r="C74" s="18">
        <v>0.8</v>
      </c>
      <c r="D74" s="19"/>
      <c r="E74" s="20">
        <v>2.29</v>
      </c>
      <c r="F74" s="19">
        <f t="shared" si="6"/>
        <v>0.20818181818181816</v>
      </c>
      <c r="G74" s="20">
        <f t="shared" si="11"/>
        <v>3.09</v>
      </c>
      <c r="H74" s="19">
        <f t="shared" si="8"/>
        <v>0.20818181818181816</v>
      </c>
    </row>
    <row r="75" spans="1:8" x14ac:dyDescent="0.25">
      <c r="A75" s="31" t="s">
        <v>136</v>
      </c>
      <c r="B75" s="26" t="s">
        <v>137</v>
      </c>
      <c r="C75" s="18">
        <v>5.57</v>
      </c>
      <c r="D75" s="19"/>
      <c r="E75" s="20">
        <v>0.18</v>
      </c>
      <c r="F75" s="19">
        <f t="shared" si="6"/>
        <v>1.6363636363636361E-2</v>
      </c>
      <c r="G75" s="20">
        <f t="shared" si="11"/>
        <v>5.75</v>
      </c>
      <c r="H75" s="19">
        <f t="shared" si="8"/>
        <v>1.6363636363636361E-2</v>
      </c>
    </row>
    <row r="76" spans="1:8" x14ac:dyDescent="0.25">
      <c r="A76" s="31" t="s">
        <v>138</v>
      </c>
      <c r="B76" s="26" t="s">
        <v>139</v>
      </c>
      <c r="C76" s="18">
        <v>5.57</v>
      </c>
      <c r="D76" s="19"/>
      <c r="E76" s="20">
        <v>0.18</v>
      </c>
      <c r="F76" s="19">
        <f t="shared" si="6"/>
        <v>1.6363636363636361E-2</v>
      </c>
      <c r="G76" s="20">
        <f t="shared" si="11"/>
        <v>5.75</v>
      </c>
      <c r="H76" s="19">
        <f t="shared" si="8"/>
        <v>1.6363636363636361E-2</v>
      </c>
    </row>
    <row r="77" spans="1:8" x14ac:dyDescent="0.25">
      <c r="A77" s="31" t="s">
        <v>140</v>
      </c>
      <c r="B77" s="26" t="s">
        <v>141</v>
      </c>
      <c r="C77" s="18">
        <v>11</v>
      </c>
      <c r="D77" s="19"/>
      <c r="E77" s="20">
        <v>0.19</v>
      </c>
      <c r="F77" s="19">
        <f t="shared" si="6"/>
        <v>1.7272727272727273E-2</v>
      </c>
      <c r="G77" s="20">
        <f t="shared" si="11"/>
        <v>11.19</v>
      </c>
      <c r="H77" s="19">
        <f t="shared" si="8"/>
        <v>1.7272727272727273E-2</v>
      </c>
    </row>
    <row r="78" spans="1:8" x14ac:dyDescent="0.25">
      <c r="A78" s="31" t="s">
        <v>142</v>
      </c>
      <c r="B78" s="26" t="s">
        <v>143</v>
      </c>
      <c r="C78" s="18">
        <v>11</v>
      </c>
      <c r="D78" s="19"/>
      <c r="E78" s="20">
        <v>0.19</v>
      </c>
      <c r="F78" s="19">
        <f t="shared" si="6"/>
        <v>1.7272727272727273E-2</v>
      </c>
      <c r="G78" s="20">
        <f t="shared" si="11"/>
        <v>11.19</v>
      </c>
      <c r="H78" s="19">
        <f t="shared" si="8"/>
        <v>1.7272727272727273E-2</v>
      </c>
    </row>
    <row r="79" spans="1:8" ht="30" x14ac:dyDescent="0.25">
      <c r="A79" s="31" t="s">
        <v>144</v>
      </c>
      <c r="B79" s="25" t="s">
        <v>145</v>
      </c>
      <c r="C79" s="18">
        <v>2.92</v>
      </c>
      <c r="D79" s="19"/>
      <c r="E79" s="20">
        <v>0.49</v>
      </c>
      <c r="F79" s="19">
        <f t="shared" si="6"/>
        <v>4.4545454545454548E-2</v>
      </c>
      <c r="G79" s="20">
        <f t="shared" si="11"/>
        <v>3.41</v>
      </c>
      <c r="H79" s="19">
        <f t="shared" si="8"/>
        <v>4.4545454545454548E-2</v>
      </c>
    </row>
    <row r="80" spans="1:8" ht="30" x14ac:dyDescent="0.25">
      <c r="A80" s="31" t="s">
        <v>146</v>
      </c>
      <c r="B80" s="25" t="s">
        <v>147</v>
      </c>
      <c r="C80" s="18">
        <v>4.24</v>
      </c>
      <c r="D80" s="19"/>
      <c r="E80" s="20">
        <v>0.18</v>
      </c>
      <c r="F80" s="19">
        <f t="shared" si="6"/>
        <v>1.6363636363636361E-2</v>
      </c>
      <c r="G80" s="20">
        <f t="shared" si="11"/>
        <v>4.42</v>
      </c>
      <c r="H80" s="19">
        <f t="shared" si="8"/>
        <v>1.6363636363636361E-2</v>
      </c>
    </row>
    <row r="81" spans="1:8" ht="30" x14ac:dyDescent="0.25">
      <c r="A81" s="31" t="s">
        <v>148</v>
      </c>
      <c r="B81" s="25" t="s">
        <v>149</v>
      </c>
      <c r="C81" s="18">
        <v>2.92</v>
      </c>
      <c r="D81" s="19"/>
      <c r="E81" s="39">
        <v>9.6</v>
      </c>
      <c r="F81" s="19">
        <v>4.4999999999999998E-2</v>
      </c>
      <c r="G81" s="20">
        <f t="shared" si="11"/>
        <v>12.52</v>
      </c>
      <c r="H81" s="19">
        <f t="shared" si="8"/>
        <v>4.4999999999999998E-2</v>
      </c>
    </row>
    <row r="82" spans="1:8" ht="30" customHeight="1" x14ac:dyDescent="0.25">
      <c r="A82" s="31" t="s">
        <v>150</v>
      </c>
      <c r="B82" s="25" t="s">
        <v>151</v>
      </c>
      <c r="C82" s="18">
        <v>8.2200000000000006</v>
      </c>
      <c r="D82" s="19"/>
      <c r="E82" s="39">
        <v>36.659999999999997</v>
      </c>
      <c r="F82" s="19">
        <v>0.05</v>
      </c>
      <c r="G82" s="20">
        <f t="shared" si="11"/>
        <v>44.879999999999995</v>
      </c>
      <c r="H82" s="19">
        <f t="shared" si="8"/>
        <v>0.05</v>
      </c>
    </row>
    <row r="83" spans="1:8" ht="30" customHeight="1" x14ac:dyDescent="0.25">
      <c r="A83" s="31" t="s">
        <v>152</v>
      </c>
      <c r="B83" s="25" t="s">
        <v>153</v>
      </c>
      <c r="C83" s="18">
        <v>6.88</v>
      </c>
      <c r="D83" s="19"/>
      <c r="E83" s="39">
        <v>36.659999999999997</v>
      </c>
      <c r="F83" s="19">
        <v>0.05</v>
      </c>
      <c r="G83" s="20">
        <f t="shared" si="11"/>
        <v>43.54</v>
      </c>
      <c r="H83" s="19">
        <f t="shared" si="8"/>
        <v>0.05</v>
      </c>
    </row>
    <row r="84" spans="1:8" ht="30" customHeight="1" x14ac:dyDescent="0.25">
      <c r="A84" s="31" t="s">
        <v>154</v>
      </c>
      <c r="B84" s="25" t="s">
        <v>155</v>
      </c>
      <c r="C84" s="18">
        <v>1.33</v>
      </c>
      <c r="D84" s="19"/>
      <c r="E84" s="20">
        <v>2.39</v>
      </c>
      <c r="F84" s="19">
        <f t="shared" si="6"/>
        <v>0.21727272727272728</v>
      </c>
      <c r="G84" s="20">
        <f t="shared" si="11"/>
        <v>3.72</v>
      </c>
      <c r="H84" s="19">
        <f t="shared" si="8"/>
        <v>0.21727272727272728</v>
      </c>
    </row>
    <row r="85" spans="1:8" ht="30" customHeight="1" x14ac:dyDescent="0.25">
      <c r="A85" s="31" t="s">
        <v>156</v>
      </c>
      <c r="B85" s="25" t="s">
        <v>157</v>
      </c>
      <c r="C85" s="18">
        <v>1.33</v>
      </c>
      <c r="D85" s="19"/>
      <c r="E85" s="20">
        <v>2.39</v>
      </c>
      <c r="F85" s="19">
        <f t="shared" si="6"/>
        <v>0.21727272727272728</v>
      </c>
      <c r="G85" s="20">
        <f t="shared" si="11"/>
        <v>3.72</v>
      </c>
      <c r="H85" s="19">
        <f t="shared" si="8"/>
        <v>0.21727272727272728</v>
      </c>
    </row>
    <row r="86" spans="1:8" ht="30" customHeight="1" x14ac:dyDescent="0.25">
      <c r="A86" s="31" t="s">
        <v>158</v>
      </c>
      <c r="B86" s="25" t="s">
        <v>159</v>
      </c>
      <c r="C86" s="18">
        <v>1.33</v>
      </c>
      <c r="D86" s="19"/>
      <c r="E86" s="20">
        <v>2.29</v>
      </c>
      <c r="F86" s="19">
        <f t="shared" si="6"/>
        <v>0.20818181818181816</v>
      </c>
      <c r="G86" s="20">
        <f t="shared" si="11"/>
        <v>3.62</v>
      </c>
      <c r="H86" s="19">
        <f t="shared" si="8"/>
        <v>0.20818181818181816</v>
      </c>
    </row>
    <row r="87" spans="1:8" ht="15" customHeight="1" x14ac:dyDescent="0.25">
      <c r="A87" s="31" t="s">
        <v>160</v>
      </c>
      <c r="B87" s="25" t="s">
        <v>161</v>
      </c>
      <c r="C87" s="18">
        <v>2.92</v>
      </c>
      <c r="D87" s="19"/>
      <c r="E87" s="20">
        <v>0</v>
      </c>
      <c r="F87" s="19">
        <f t="shared" si="6"/>
        <v>0</v>
      </c>
      <c r="G87" s="20">
        <f t="shared" si="11"/>
        <v>2.92</v>
      </c>
      <c r="H87" s="19">
        <f t="shared" si="8"/>
        <v>0</v>
      </c>
    </row>
    <row r="88" spans="1:8" ht="15" customHeight="1" x14ac:dyDescent="0.25">
      <c r="A88" s="31" t="s">
        <v>162</v>
      </c>
      <c r="B88" s="25" t="s">
        <v>163</v>
      </c>
      <c r="C88" s="18">
        <v>4.24</v>
      </c>
      <c r="D88" s="19"/>
      <c r="E88" s="20">
        <v>2.36</v>
      </c>
      <c r="F88" s="19">
        <f t="shared" si="6"/>
        <v>0.21454545454545454</v>
      </c>
      <c r="G88" s="20">
        <f t="shared" si="11"/>
        <v>6.6</v>
      </c>
      <c r="H88" s="19">
        <f t="shared" si="8"/>
        <v>0.21454545454545454</v>
      </c>
    </row>
    <row r="89" spans="1:8" ht="15" customHeight="1" x14ac:dyDescent="0.25">
      <c r="A89" s="31" t="s">
        <v>164</v>
      </c>
      <c r="B89" s="25" t="s">
        <v>165</v>
      </c>
      <c r="C89" s="18">
        <v>2.92</v>
      </c>
      <c r="D89" s="19"/>
      <c r="E89" s="20">
        <v>0.17</v>
      </c>
      <c r="F89" s="19">
        <f t="shared" si="6"/>
        <v>1.5454545454545457E-2</v>
      </c>
      <c r="G89" s="20">
        <f t="shared" si="11"/>
        <v>3.09</v>
      </c>
      <c r="H89" s="19">
        <f t="shared" si="8"/>
        <v>1.5454545454545457E-2</v>
      </c>
    </row>
    <row r="90" spans="1:8" ht="15" customHeight="1" x14ac:dyDescent="0.25">
      <c r="A90" s="31" t="s">
        <v>166</v>
      </c>
      <c r="B90" s="42" t="s">
        <v>167</v>
      </c>
      <c r="C90" s="18">
        <v>4.24</v>
      </c>
      <c r="D90" s="19"/>
      <c r="E90" s="20">
        <v>0.18</v>
      </c>
      <c r="F90" s="19">
        <f t="shared" si="6"/>
        <v>1.6363636363636361E-2</v>
      </c>
      <c r="G90" s="20">
        <f t="shared" si="11"/>
        <v>4.42</v>
      </c>
      <c r="H90" s="19">
        <f t="shared" si="8"/>
        <v>1.6363636363636361E-2</v>
      </c>
    </row>
    <row r="91" spans="1:8" ht="28.5" customHeight="1" x14ac:dyDescent="0.25">
      <c r="A91" s="31" t="s">
        <v>168</v>
      </c>
      <c r="B91" s="25" t="s">
        <v>169</v>
      </c>
      <c r="C91" s="18">
        <v>4.24</v>
      </c>
      <c r="D91" s="19"/>
      <c r="E91" s="20">
        <v>0.18</v>
      </c>
      <c r="F91" s="19">
        <f t="shared" si="6"/>
        <v>1.6363636363636361E-2</v>
      </c>
      <c r="G91" s="20">
        <f t="shared" si="11"/>
        <v>4.42</v>
      </c>
      <c r="H91" s="19">
        <f t="shared" si="8"/>
        <v>1.6363636363636361E-2</v>
      </c>
    </row>
    <row r="92" spans="1:8" ht="27.75" customHeight="1" x14ac:dyDescent="0.25">
      <c r="A92" s="31" t="s">
        <v>170</v>
      </c>
      <c r="B92" s="25" t="s">
        <v>171</v>
      </c>
      <c r="C92" s="18">
        <v>8.2200000000000006</v>
      </c>
      <c r="D92" s="19"/>
      <c r="E92" s="20">
        <v>0</v>
      </c>
      <c r="F92" s="19">
        <f t="shared" si="6"/>
        <v>0</v>
      </c>
      <c r="G92" s="20">
        <f t="shared" si="11"/>
        <v>8.2200000000000006</v>
      </c>
      <c r="H92" s="19">
        <f t="shared" si="8"/>
        <v>0</v>
      </c>
    </row>
    <row r="93" spans="1:8" ht="15" customHeight="1" x14ac:dyDescent="0.25">
      <c r="A93" s="31" t="s">
        <v>172</v>
      </c>
      <c r="B93" s="26" t="s">
        <v>173</v>
      </c>
      <c r="C93" s="18">
        <v>4.24</v>
      </c>
      <c r="D93" s="19"/>
      <c r="E93" s="20">
        <v>5.05</v>
      </c>
      <c r="F93" s="19">
        <v>0.46</v>
      </c>
      <c r="G93" s="20">
        <f t="shared" si="11"/>
        <v>9.2899999999999991</v>
      </c>
      <c r="H93" s="19">
        <f t="shared" si="8"/>
        <v>0.46</v>
      </c>
    </row>
    <row r="94" spans="1:8" ht="15" customHeight="1" x14ac:dyDescent="0.25">
      <c r="A94" s="31" t="s">
        <v>174</v>
      </c>
      <c r="B94" s="25" t="s">
        <v>175</v>
      </c>
      <c r="C94" s="18">
        <v>0.53</v>
      </c>
      <c r="D94" s="19"/>
      <c r="E94" s="20">
        <v>0</v>
      </c>
      <c r="F94" s="19">
        <f t="shared" si="6"/>
        <v>0</v>
      </c>
      <c r="G94" s="20">
        <f>C94+E94</f>
        <v>0.53</v>
      </c>
      <c r="H94" s="19">
        <f t="shared" si="8"/>
        <v>0</v>
      </c>
    </row>
    <row r="95" spans="1:8" ht="15" customHeight="1" x14ac:dyDescent="0.25">
      <c r="A95" s="31" t="s">
        <v>176</v>
      </c>
      <c r="B95" s="25" t="s">
        <v>177</v>
      </c>
      <c r="C95" s="18">
        <v>0.53</v>
      </c>
      <c r="D95" s="19"/>
      <c r="E95" s="20">
        <v>0</v>
      </c>
      <c r="F95" s="19">
        <f t="shared" si="6"/>
        <v>0</v>
      </c>
      <c r="G95" s="20">
        <f t="shared" si="11"/>
        <v>0.53</v>
      </c>
      <c r="H95" s="19">
        <f t="shared" si="8"/>
        <v>0</v>
      </c>
    </row>
    <row r="96" spans="1:8" ht="15" customHeight="1" x14ac:dyDescent="0.25">
      <c r="A96" s="31" t="s">
        <v>178</v>
      </c>
      <c r="B96" s="25" t="s">
        <v>179</v>
      </c>
      <c r="C96" s="18">
        <v>1.33</v>
      </c>
      <c r="D96" s="19"/>
      <c r="E96" s="20">
        <v>0</v>
      </c>
      <c r="F96" s="19">
        <f t="shared" si="6"/>
        <v>0</v>
      </c>
      <c r="G96" s="20">
        <f t="shared" si="11"/>
        <v>1.33</v>
      </c>
      <c r="H96" s="19">
        <f t="shared" si="8"/>
        <v>0</v>
      </c>
    </row>
    <row r="97" spans="1:8" ht="15" customHeight="1" x14ac:dyDescent="0.25">
      <c r="A97" s="31" t="s">
        <v>180</v>
      </c>
      <c r="B97" s="25" t="s">
        <v>181</v>
      </c>
      <c r="C97" s="18">
        <v>4.2</v>
      </c>
      <c r="D97" s="19"/>
      <c r="E97" s="20">
        <v>0</v>
      </c>
      <c r="F97" s="19">
        <f t="shared" si="6"/>
        <v>0</v>
      </c>
      <c r="G97" s="20">
        <f t="shared" si="11"/>
        <v>4.2</v>
      </c>
      <c r="H97" s="19">
        <f t="shared" si="8"/>
        <v>0</v>
      </c>
    </row>
    <row r="98" spans="1:8" ht="15" customHeight="1" x14ac:dyDescent="0.25">
      <c r="A98" s="31" t="s">
        <v>182</v>
      </c>
      <c r="B98" s="25" t="s">
        <v>183</v>
      </c>
      <c r="C98" s="18">
        <v>2.86</v>
      </c>
      <c r="D98" s="19"/>
      <c r="E98" s="20">
        <v>0</v>
      </c>
      <c r="F98" s="19">
        <f t="shared" si="6"/>
        <v>0</v>
      </c>
      <c r="G98" s="20">
        <f t="shared" si="11"/>
        <v>2.86</v>
      </c>
      <c r="H98" s="19">
        <f t="shared" si="8"/>
        <v>0</v>
      </c>
    </row>
    <row r="99" spans="1:8" ht="15" customHeight="1" x14ac:dyDescent="0.25">
      <c r="A99" s="31" t="s">
        <v>184</v>
      </c>
      <c r="B99" s="25" t="s">
        <v>185</v>
      </c>
      <c r="C99" s="18">
        <v>2.86</v>
      </c>
      <c r="D99" s="19"/>
      <c r="E99" s="20">
        <v>0.17</v>
      </c>
      <c r="F99" s="19">
        <f t="shared" si="6"/>
        <v>1.5454545454545457E-2</v>
      </c>
      <c r="G99" s="20">
        <f t="shared" si="11"/>
        <v>3.03</v>
      </c>
      <c r="H99" s="19">
        <f t="shared" si="8"/>
        <v>1.5454545454545457E-2</v>
      </c>
    </row>
    <row r="100" spans="1:8" ht="15" customHeight="1" x14ac:dyDescent="0.25">
      <c r="A100" s="31" t="s">
        <v>186</v>
      </c>
      <c r="B100" s="43" t="s">
        <v>187</v>
      </c>
      <c r="C100" s="18">
        <v>9.67</v>
      </c>
      <c r="D100" s="19"/>
      <c r="E100" s="20">
        <v>0.17</v>
      </c>
      <c r="F100" s="19">
        <f t="shared" ref="F100:F109" si="12">E100*10/110</f>
        <v>1.5454545454545457E-2</v>
      </c>
      <c r="G100" s="20">
        <f t="shared" si="11"/>
        <v>9.84</v>
      </c>
      <c r="H100" s="19">
        <f t="shared" ref="H100:H128" si="13">F100</f>
        <v>1.5454545454545457E-2</v>
      </c>
    </row>
    <row r="101" spans="1:8" ht="15" customHeight="1" x14ac:dyDescent="0.25">
      <c r="A101" s="31" t="s">
        <v>188</v>
      </c>
      <c r="B101" s="25" t="s">
        <v>189</v>
      </c>
      <c r="C101" s="18">
        <v>2.86</v>
      </c>
      <c r="D101" s="19"/>
      <c r="E101" s="20">
        <v>0.17</v>
      </c>
      <c r="F101" s="19">
        <f t="shared" si="12"/>
        <v>1.5454545454545457E-2</v>
      </c>
      <c r="G101" s="20">
        <f t="shared" si="11"/>
        <v>3.03</v>
      </c>
      <c r="H101" s="19">
        <f t="shared" si="13"/>
        <v>1.5454545454545457E-2</v>
      </c>
    </row>
    <row r="102" spans="1:8" ht="15" customHeight="1" x14ac:dyDescent="0.25">
      <c r="A102" s="44" t="s">
        <v>190</v>
      </c>
      <c r="B102" s="25" t="s">
        <v>191</v>
      </c>
      <c r="C102" s="18">
        <v>2.86</v>
      </c>
      <c r="D102" s="19"/>
      <c r="E102" s="20">
        <v>0.17</v>
      </c>
      <c r="F102" s="19">
        <f t="shared" si="12"/>
        <v>1.5454545454545457E-2</v>
      </c>
      <c r="G102" s="20">
        <f t="shared" si="11"/>
        <v>3.03</v>
      </c>
      <c r="H102" s="19">
        <f t="shared" si="13"/>
        <v>1.5454545454545457E-2</v>
      </c>
    </row>
    <row r="103" spans="1:8" ht="15" customHeight="1" x14ac:dyDescent="0.25">
      <c r="A103" s="31" t="s">
        <v>192</v>
      </c>
      <c r="B103" s="25" t="s">
        <v>193</v>
      </c>
      <c r="C103" s="18">
        <v>1.33</v>
      </c>
      <c r="D103" s="19"/>
      <c r="E103" s="20">
        <v>0.02</v>
      </c>
      <c r="F103" s="19">
        <f t="shared" si="12"/>
        <v>1.8181818181818182E-3</v>
      </c>
      <c r="G103" s="20">
        <f t="shared" si="11"/>
        <v>1.35</v>
      </c>
      <c r="H103" s="19">
        <f t="shared" si="13"/>
        <v>1.8181818181818182E-3</v>
      </c>
    </row>
    <row r="104" spans="1:8" ht="15" customHeight="1" x14ac:dyDescent="0.25">
      <c r="A104" s="31" t="s">
        <v>194</v>
      </c>
      <c r="B104" s="25" t="s">
        <v>195</v>
      </c>
      <c r="C104" s="18">
        <v>2.86</v>
      </c>
      <c r="D104" s="19"/>
      <c r="E104" s="20">
        <v>3.41</v>
      </c>
      <c r="F104" s="19">
        <v>0.22</v>
      </c>
      <c r="G104" s="20">
        <f t="shared" si="11"/>
        <v>6.27</v>
      </c>
      <c r="H104" s="19">
        <f t="shared" si="13"/>
        <v>0.22</v>
      </c>
    </row>
    <row r="105" spans="1:8" ht="15" customHeight="1" x14ac:dyDescent="0.25">
      <c r="A105" s="31" t="s">
        <v>196</v>
      </c>
      <c r="B105" s="25" t="s">
        <v>197</v>
      </c>
      <c r="C105" s="18">
        <v>2.86</v>
      </c>
      <c r="D105" s="19"/>
      <c r="E105" s="20">
        <v>0</v>
      </c>
      <c r="F105" s="19">
        <f t="shared" si="12"/>
        <v>0</v>
      </c>
      <c r="G105" s="20">
        <f t="shared" si="11"/>
        <v>2.86</v>
      </c>
      <c r="H105" s="19">
        <f t="shared" si="13"/>
        <v>0</v>
      </c>
    </row>
    <row r="106" spans="1:8" ht="15" customHeight="1" x14ac:dyDescent="0.25">
      <c r="A106" s="31" t="s">
        <v>198</v>
      </c>
      <c r="B106" s="25" t="s">
        <v>199</v>
      </c>
      <c r="C106" s="18">
        <v>1.33</v>
      </c>
      <c r="D106" s="19"/>
      <c r="E106" s="20">
        <v>0</v>
      </c>
      <c r="F106" s="19">
        <f t="shared" si="12"/>
        <v>0</v>
      </c>
      <c r="G106" s="20">
        <f t="shared" si="11"/>
        <v>1.33</v>
      </c>
      <c r="H106" s="19">
        <f t="shared" si="13"/>
        <v>0</v>
      </c>
    </row>
    <row r="107" spans="1:8" ht="15" customHeight="1" x14ac:dyDescent="0.25">
      <c r="A107" s="31" t="s">
        <v>200</v>
      </c>
      <c r="B107" s="25" t="s">
        <v>201</v>
      </c>
      <c r="C107" s="18">
        <v>2.86</v>
      </c>
      <c r="D107" s="19"/>
      <c r="E107" s="20">
        <v>0.17</v>
      </c>
      <c r="F107" s="19">
        <f t="shared" si="12"/>
        <v>1.5454545454545457E-2</v>
      </c>
      <c r="G107" s="20">
        <f t="shared" si="11"/>
        <v>3.03</v>
      </c>
      <c r="H107" s="19">
        <f t="shared" si="13"/>
        <v>1.5454545454545457E-2</v>
      </c>
    </row>
    <row r="108" spans="1:8" ht="15" customHeight="1" x14ac:dyDescent="0.25">
      <c r="A108" s="31" t="s">
        <v>202</v>
      </c>
      <c r="B108" s="25" t="s">
        <v>203</v>
      </c>
      <c r="C108" s="18">
        <v>0.8</v>
      </c>
      <c r="D108" s="19"/>
      <c r="E108" s="20">
        <v>2.15</v>
      </c>
      <c r="F108" s="19">
        <v>0.21</v>
      </c>
      <c r="G108" s="20">
        <f t="shared" si="11"/>
        <v>2.95</v>
      </c>
      <c r="H108" s="19">
        <f t="shared" si="13"/>
        <v>0.21</v>
      </c>
    </row>
    <row r="109" spans="1:8" ht="15" customHeight="1" x14ac:dyDescent="0.25">
      <c r="A109" s="31" t="s">
        <v>204</v>
      </c>
      <c r="B109" s="25" t="s">
        <v>205</v>
      </c>
      <c r="C109" s="18">
        <v>0.8</v>
      </c>
      <c r="D109" s="19"/>
      <c r="E109" s="20">
        <v>0</v>
      </c>
      <c r="F109" s="19">
        <f t="shared" si="12"/>
        <v>0</v>
      </c>
      <c r="G109" s="20">
        <f t="shared" si="11"/>
        <v>0.8</v>
      </c>
      <c r="H109" s="19">
        <f t="shared" si="13"/>
        <v>0</v>
      </c>
    </row>
    <row r="110" spans="1:8" ht="21" customHeight="1" x14ac:dyDescent="0.25">
      <c r="A110" s="21" t="s">
        <v>206</v>
      </c>
      <c r="B110" s="34" t="s">
        <v>207</v>
      </c>
      <c r="C110" s="35"/>
      <c r="D110" s="35"/>
      <c r="E110" s="35"/>
      <c r="F110" s="35"/>
      <c r="G110" s="35"/>
      <c r="H110" s="36"/>
    </row>
    <row r="111" spans="1:8" ht="15" customHeight="1" x14ac:dyDescent="0.25">
      <c r="A111" s="32" t="s">
        <v>208</v>
      </c>
      <c r="B111" s="26" t="s">
        <v>209</v>
      </c>
      <c r="C111" s="18">
        <v>1.01</v>
      </c>
      <c r="D111" s="19"/>
      <c r="E111" s="20">
        <v>2.57</v>
      </c>
      <c r="F111" s="19">
        <f t="shared" ref="F111:F127" si="14">E111*10/110</f>
        <v>0.23363636363636364</v>
      </c>
      <c r="G111" s="20">
        <f t="shared" ref="G111:G140" si="15">C111+E111</f>
        <v>3.58</v>
      </c>
      <c r="H111" s="19">
        <f t="shared" si="13"/>
        <v>0.23363636363636364</v>
      </c>
    </row>
    <row r="112" spans="1:8" ht="30" customHeight="1" x14ac:dyDescent="0.25">
      <c r="A112" s="32" t="s">
        <v>210</v>
      </c>
      <c r="B112" s="26" t="s">
        <v>211</v>
      </c>
      <c r="C112" s="18">
        <v>6.25</v>
      </c>
      <c r="D112" s="19"/>
      <c r="E112" s="20">
        <v>5.64</v>
      </c>
      <c r="F112" s="19">
        <v>0.51</v>
      </c>
      <c r="G112" s="20">
        <f t="shared" si="15"/>
        <v>11.89</v>
      </c>
      <c r="H112" s="19">
        <f t="shared" si="13"/>
        <v>0.51</v>
      </c>
    </row>
    <row r="113" spans="1:8" ht="30" customHeight="1" x14ac:dyDescent="0.25">
      <c r="A113" s="32" t="s">
        <v>212</v>
      </c>
      <c r="B113" s="26" t="s">
        <v>213</v>
      </c>
      <c r="C113" s="18">
        <v>1.45</v>
      </c>
      <c r="D113" s="19"/>
      <c r="E113" s="20">
        <v>0.84</v>
      </c>
      <c r="F113" s="19">
        <f t="shared" si="14"/>
        <v>7.636363636363637E-2</v>
      </c>
      <c r="G113" s="20">
        <f t="shared" si="15"/>
        <v>2.29</v>
      </c>
      <c r="H113" s="19">
        <f t="shared" si="13"/>
        <v>7.636363636363637E-2</v>
      </c>
    </row>
    <row r="114" spans="1:8" ht="15" customHeight="1" x14ac:dyDescent="0.25">
      <c r="A114" s="32" t="s">
        <v>214</v>
      </c>
      <c r="B114" s="26" t="s">
        <v>215</v>
      </c>
      <c r="C114" s="18">
        <v>2</v>
      </c>
      <c r="D114" s="19"/>
      <c r="E114" s="20">
        <v>0.84</v>
      </c>
      <c r="F114" s="19">
        <f t="shared" si="14"/>
        <v>7.636363636363637E-2</v>
      </c>
      <c r="G114" s="20">
        <f t="shared" si="15"/>
        <v>2.84</v>
      </c>
      <c r="H114" s="19">
        <f t="shared" si="13"/>
        <v>7.636363636363637E-2</v>
      </c>
    </row>
    <row r="115" spans="1:8" ht="30" customHeight="1" x14ac:dyDescent="0.25">
      <c r="A115" s="32" t="s">
        <v>216</v>
      </c>
      <c r="B115" s="26" t="s">
        <v>217</v>
      </c>
      <c r="C115" s="18">
        <v>1.44</v>
      </c>
      <c r="D115" s="19"/>
      <c r="E115" s="20">
        <v>0.84</v>
      </c>
      <c r="F115" s="19">
        <f t="shared" si="14"/>
        <v>7.636363636363637E-2</v>
      </c>
      <c r="G115" s="20">
        <f t="shared" si="15"/>
        <v>2.2799999999999998</v>
      </c>
      <c r="H115" s="19">
        <f t="shared" si="13"/>
        <v>7.636363636363637E-2</v>
      </c>
    </row>
    <row r="116" spans="1:8" ht="30" customHeight="1" x14ac:dyDescent="0.25">
      <c r="A116" s="32" t="s">
        <v>218</v>
      </c>
      <c r="B116" s="26" t="s">
        <v>219</v>
      </c>
      <c r="C116" s="18">
        <v>1.45</v>
      </c>
      <c r="D116" s="19"/>
      <c r="E116" s="20">
        <v>0.84</v>
      </c>
      <c r="F116" s="19">
        <f t="shared" si="14"/>
        <v>7.636363636363637E-2</v>
      </c>
      <c r="G116" s="20">
        <f t="shared" si="15"/>
        <v>2.29</v>
      </c>
      <c r="H116" s="19">
        <f t="shared" si="13"/>
        <v>7.636363636363637E-2</v>
      </c>
    </row>
    <row r="117" spans="1:8" ht="30" customHeight="1" x14ac:dyDescent="0.25">
      <c r="A117" s="32" t="s">
        <v>220</v>
      </c>
      <c r="B117" s="26" t="s">
        <v>221</v>
      </c>
      <c r="C117" s="18">
        <v>2</v>
      </c>
      <c r="D117" s="19"/>
      <c r="E117" s="20">
        <v>0.98</v>
      </c>
      <c r="F117" s="19">
        <f t="shared" si="14"/>
        <v>8.9090909090909096E-2</v>
      </c>
      <c r="G117" s="20">
        <f t="shared" si="15"/>
        <v>2.98</v>
      </c>
      <c r="H117" s="19">
        <f t="shared" si="13"/>
        <v>8.9090909090909096E-2</v>
      </c>
    </row>
    <row r="118" spans="1:8" ht="30" customHeight="1" x14ac:dyDescent="0.25">
      <c r="A118" s="32" t="s">
        <v>222</v>
      </c>
      <c r="B118" s="26" t="s">
        <v>223</v>
      </c>
      <c r="C118" s="18">
        <v>2</v>
      </c>
      <c r="D118" s="19"/>
      <c r="E118" s="20">
        <v>0.98</v>
      </c>
      <c r="F118" s="19">
        <f t="shared" si="14"/>
        <v>8.9090909090909096E-2</v>
      </c>
      <c r="G118" s="20">
        <f t="shared" si="15"/>
        <v>2.98</v>
      </c>
      <c r="H118" s="19">
        <f t="shared" si="13"/>
        <v>8.9090909090909096E-2</v>
      </c>
    </row>
    <row r="119" spans="1:8" ht="30" customHeight="1" x14ac:dyDescent="0.25">
      <c r="A119" s="32" t="s">
        <v>224</v>
      </c>
      <c r="B119" s="26" t="s">
        <v>225</v>
      </c>
      <c r="C119" s="18">
        <v>2.5099999999999998</v>
      </c>
      <c r="D119" s="19"/>
      <c r="E119" s="20">
        <v>1.05</v>
      </c>
      <c r="F119" s="19">
        <f t="shared" si="14"/>
        <v>9.5454545454545459E-2</v>
      </c>
      <c r="G119" s="20">
        <f t="shared" si="15"/>
        <v>3.5599999999999996</v>
      </c>
      <c r="H119" s="19">
        <f t="shared" si="13"/>
        <v>9.5454545454545459E-2</v>
      </c>
    </row>
    <row r="120" spans="1:8" ht="30" customHeight="1" x14ac:dyDescent="0.25">
      <c r="A120" s="32" t="s">
        <v>226</v>
      </c>
      <c r="B120" s="26" t="s">
        <v>227</v>
      </c>
      <c r="C120" s="18">
        <v>1.45</v>
      </c>
      <c r="D120" s="19"/>
      <c r="E120" s="20">
        <v>0.84</v>
      </c>
      <c r="F120" s="19">
        <f t="shared" si="14"/>
        <v>7.636363636363637E-2</v>
      </c>
      <c r="G120" s="20">
        <f t="shared" si="15"/>
        <v>2.29</v>
      </c>
      <c r="H120" s="19">
        <f t="shared" si="13"/>
        <v>7.636363636363637E-2</v>
      </c>
    </row>
    <row r="121" spans="1:8" ht="30" customHeight="1" x14ac:dyDescent="0.25">
      <c r="A121" s="32" t="s">
        <v>228</v>
      </c>
      <c r="B121" s="26" t="s">
        <v>229</v>
      </c>
      <c r="C121" s="18">
        <v>1.45</v>
      </c>
      <c r="D121" s="19"/>
      <c r="E121" s="20">
        <v>0.98</v>
      </c>
      <c r="F121" s="19">
        <f t="shared" si="14"/>
        <v>8.9090909090909096E-2</v>
      </c>
      <c r="G121" s="20">
        <f t="shared" si="15"/>
        <v>2.4299999999999997</v>
      </c>
      <c r="H121" s="19">
        <f t="shared" si="13"/>
        <v>8.9090909090909096E-2</v>
      </c>
    </row>
    <row r="122" spans="1:8" ht="15" customHeight="1" x14ac:dyDescent="0.25">
      <c r="A122" s="32" t="s">
        <v>230</v>
      </c>
      <c r="B122" s="26" t="s">
        <v>231</v>
      </c>
      <c r="C122" s="18">
        <v>2</v>
      </c>
      <c r="D122" s="19"/>
      <c r="E122" s="20">
        <v>0.98</v>
      </c>
      <c r="F122" s="19">
        <f t="shared" si="14"/>
        <v>8.9090909090909096E-2</v>
      </c>
      <c r="G122" s="20">
        <f t="shared" si="15"/>
        <v>2.98</v>
      </c>
      <c r="H122" s="19">
        <f t="shared" si="13"/>
        <v>8.9090909090909096E-2</v>
      </c>
    </row>
    <row r="123" spans="1:8" ht="15" customHeight="1" x14ac:dyDescent="0.25">
      <c r="A123" s="25" t="s">
        <v>232</v>
      </c>
      <c r="B123" s="26" t="s">
        <v>233</v>
      </c>
      <c r="C123" s="18">
        <v>2</v>
      </c>
      <c r="D123" s="19"/>
      <c r="E123" s="20">
        <v>1.1399999999999999</v>
      </c>
      <c r="F123" s="19">
        <f t="shared" si="14"/>
        <v>0.10363636363636362</v>
      </c>
      <c r="G123" s="20">
        <f t="shared" si="15"/>
        <v>3.1399999999999997</v>
      </c>
      <c r="H123" s="19">
        <f t="shared" si="13"/>
        <v>0.10363636363636362</v>
      </c>
    </row>
    <row r="124" spans="1:8" ht="30" customHeight="1" x14ac:dyDescent="0.25">
      <c r="A124" s="25" t="s">
        <v>234</v>
      </c>
      <c r="B124" s="26" t="s">
        <v>235</v>
      </c>
      <c r="C124" s="18">
        <v>2</v>
      </c>
      <c r="D124" s="19"/>
      <c r="E124" s="20">
        <v>0.98</v>
      </c>
      <c r="F124" s="19">
        <f t="shared" si="14"/>
        <v>8.9090909090909096E-2</v>
      </c>
      <c r="G124" s="20">
        <f t="shared" si="15"/>
        <v>2.98</v>
      </c>
      <c r="H124" s="19">
        <f t="shared" si="13"/>
        <v>8.9090909090909096E-2</v>
      </c>
    </row>
    <row r="125" spans="1:8" ht="30" customHeight="1" x14ac:dyDescent="0.25">
      <c r="A125" s="25" t="s">
        <v>236</v>
      </c>
      <c r="B125" s="26" t="s">
        <v>237</v>
      </c>
      <c r="C125" s="18">
        <v>1.06</v>
      </c>
      <c r="D125" s="19"/>
      <c r="E125" s="20">
        <v>0.61</v>
      </c>
      <c r="F125" s="19">
        <f t="shared" si="14"/>
        <v>5.5454545454545451E-2</v>
      </c>
      <c r="G125" s="20">
        <f t="shared" si="15"/>
        <v>1.67</v>
      </c>
      <c r="H125" s="19">
        <f t="shared" si="13"/>
        <v>5.5454545454545451E-2</v>
      </c>
    </row>
    <row r="126" spans="1:8" ht="30" customHeight="1" x14ac:dyDescent="0.25">
      <c r="A126" s="25" t="s">
        <v>238</v>
      </c>
      <c r="B126" s="26" t="s">
        <v>239</v>
      </c>
      <c r="C126" s="18">
        <v>2.5099999999999998</v>
      </c>
      <c r="D126" s="19"/>
      <c r="E126" s="20">
        <v>0.61</v>
      </c>
      <c r="F126" s="19">
        <f t="shared" si="14"/>
        <v>5.5454545454545451E-2</v>
      </c>
      <c r="G126" s="20">
        <f t="shared" si="15"/>
        <v>3.1199999999999997</v>
      </c>
      <c r="H126" s="19">
        <f t="shared" si="13"/>
        <v>5.5454545454545451E-2</v>
      </c>
    </row>
    <row r="127" spans="1:8" ht="30" customHeight="1" x14ac:dyDescent="0.25">
      <c r="A127" s="25" t="s">
        <v>240</v>
      </c>
      <c r="B127" s="26" t="s">
        <v>241</v>
      </c>
      <c r="C127" s="18">
        <v>1.45</v>
      </c>
      <c r="D127" s="19"/>
      <c r="E127" s="20">
        <v>0.61</v>
      </c>
      <c r="F127" s="19">
        <f t="shared" si="14"/>
        <v>5.5454545454545451E-2</v>
      </c>
      <c r="G127" s="20">
        <f t="shared" si="15"/>
        <v>2.06</v>
      </c>
      <c r="H127" s="19">
        <f t="shared" si="13"/>
        <v>5.5454545454545451E-2</v>
      </c>
    </row>
    <row r="128" spans="1:8" ht="30" customHeight="1" x14ac:dyDescent="0.25">
      <c r="A128" s="32" t="s">
        <v>242</v>
      </c>
      <c r="B128" s="26" t="s">
        <v>243</v>
      </c>
      <c r="C128" s="18">
        <v>24.92</v>
      </c>
      <c r="D128" s="19"/>
      <c r="E128" s="20">
        <v>2.39</v>
      </c>
      <c r="F128" s="19">
        <v>0.2</v>
      </c>
      <c r="G128" s="20">
        <f t="shared" si="15"/>
        <v>27.310000000000002</v>
      </c>
      <c r="H128" s="19">
        <f t="shared" si="13"/>
        <v>0.2</v>
      </c>
    </row>
    <row r="129" spans="1:8" ht="30" customHeight="1" x14ac:dyDescent="0.25">
      <c r="A129" s="45" t="s">
        <v>244</v>
      </c>
      <c r="B129" s="45" t="s">
        <v>245</v>
      </c>
      <c r="C129" s="39">
        <v>6.25</v>
      </c>
      <c r="D129" s="46"/>
      <c r="E129" s="39">
        <v>12.94</v>
      </c>
      <c r="F129" s="46">
        <v>1.1599999999999999</v>
      </c>
      <c r="G129" s="39">
        <f t="shared" si="15"/>
        <v>19.189999999999998</v>
      </c>
      <c r="H129" s="46">
        <f>F129</f>
        <v>1.1599999999999999</v>
      </c>
    </row>
    <row r="130" spans="1:8" ht="30" customHeight="1" x14ac:dyDescent="0.25">
      <c r="A130" s="47" t="s">
        <v>246</v>
      </c>
      <c r="B130" s="47" t="s">
        <v>247</v>
      </c>
      <c r="C130" s="39">
        <v>6.25</v>
      </c>
      <c r="D130" s="46"/>
      <c r="E130" s="39">
        <v>11.65</v>
      </c>
      <c r="F130" s="46">
        <v>1.82</v>
      </c>
      <c r="G130" s="39">
        <f t="shared" si="15"/>
        <v>17.899999999999999</v>
      </c>
      <c r="H130" s="46">
        <f>F130</f>
        <v>1.82</v>
      </c>
    </row>
    <row r="131" spans="1:8" ht="30" customHeight="1" x14ac:dyDescent="0.25">
      <c r="A131" s="48" t="s">
        <v>248</v>
      </c>
      <c r="B131" s="47" t="s">
        <v>249</v>
      </c>
      <c r="C131" s="39">
        <v>6.23</v>
      </c>
      <c r="D131" s="46"/>
      <c r="E131" s="39">
        <v>11.65</v>
      </c>
      <c r="F131" s="46">
        <v>1.82</v>
      </c>
      <c r="G131" s="39">
        <f t="shared" si="15"/>
        <v>17.880000000000003</v>
      </c>
      <c r="H131" s="46">
        <f t="shared" ref="H131:H140" si="16">F131</f>
        <v>1.82</v>
      </c>
    </row>
    <row r="132" spans="1:8" ht="30" customHeight="1" x14ac:dyDescent="0.25">
      <c r="A132" s="49" t="s">
        <v>250</v>
      </c>
      <c r="B132" s="45" t="s">
        <v>251</v>
      </c>
      <c r="C132" s="39">
        <v>6.23</v>
      </c>
      <c r="D132" s="46"/>
      <c r="E132" s="39">
        <v>12.94</v>
      </c>
      <c r="F132" s="46">
        <v>1.1599999999999999</v>
      </c>
      <c r="G132" s="39">
        <f t="shared" si="15"/>
        <v>19.170000000000002</v>
      </c>
      <c r="H132" s="46">
        <f t="shared" si="16"/>
        <v>1.1599999999999999</v>
      </c>
    </row>
    <row r="133" spans="1:8" ht="30" customHeight="1" x14ac:dyDescent="0.25">
      <c r="A133" s="47" t="s">
        <v>252</v>
      </c>
      <c r="B133" s="26" t="s">
        <v>253</v>
      </c>
      <c r="C133" s="39">
        <v>6.25</v>
      </c>
      <c r="D133" s="46"/>
      <c r="E133" s="39">
        <v>7.29</v>
      </c>
      <c r="F133" s="46">
        <v>1.03</v>
      </c>
      <c r="G133" s="39">
        <f t="shared" si="15"/>
        <v>13.54</v>
      </c>
      <c r="H133" s="46">
        <f t="shared" si="16"/>
        <v>1.03</v>
      </c>
    </row>
    <row r="134" spans="1:8" ht="30" customHeight="1" x14ac:dyDescent="0.25">
      <c r="A134" s="45" t="s">
        <v>254</v>
      </c>
      <c r="B134" s="45" t="s">
        <v>255</v>
      </c>
      <c r="C134" s="39">
        <v>6.25</v>
      </c>
      <c r="D134" s="46"/>
      <c r="E134" s="39">
        <v>7.93</v>
      </c>
      <c r="F134" s="46">
        <v>0.7</v>
      </c>
      <c r="G134" s="39">
        <f t="shared" si="15"/>
        <v>14.18</v>
      </c>
      <c r="H134" s="46">
        <f t="shared" si="16"/>
        <v>0.7</v>
      </c>
    </row>
    <row r="135" spans="1:8" ht="30" customHeight="1" x14ac:dyDescent="0.25">
      <c r="A135" s="25" t="s">
        <v>256</v>
      </c>
      <c r="B135" s="26" t="s">
        <v>257</v>
      </c>
      <c r="C135" s="18">
        <v>4.6399999999999997</v>
      </c>
      <c r="D135" s="19"/>
      <c r="E135" s="20">
        <v>2.99</v>
      </c>
      <c r="F135" s="19">
        <v>0.32</v>
      </c>
      <c r="G135" s="20">
        <f t="shared" si="15"/>
        <v>7.63</v>
      </c>
      <c r="H135" s="19">
        <f t="shared" si="16"/>
        <v>0.32</v>
      </c>
    </row>
    <row r="136" spans="1:8" ht="30" customHeight="1" x14ac:dyDescent="0.25">
      <c r="A136" s="25" t="s">
        <v>258</v>
      </c>
      <c r="B136" s="26" t="s">
        <v>259</v>
      </c>
      <c r="C136" s="18">
        <v>6.25</v>
      </c>
      <c r="D136" s="19"/>
      <c r="E136" s="20">
        <v>2.99</v>
      </c>
      <c r="F136" s="19">
        <v>0.32</v>
      </c>
      <c r="G136" s="20">
        <f t="shared" si="15"/>
        <v>9.24</v>
      </c>
      <c r="H136" s="19">
        <f t="shared" si="16"/>
        <v>0.32</v>
      </c>
    </row>
    <row r="137" spans="1:8" ht="30" customHeight="1" x14ac:dyDescent="0.25">
      <c r="A137" s="25" t="s">
        <v>260</v>
      </c>
      <c r="B137" s="26" t="s">
        <v>261</v>
      </c>
      <c r="C137" s="18">
        <v>9.41</v>
      </c>
      <c r="D137" s="19"/>
      <c r="E137" s="20">
        <v>2.99</v>
      </c>
      <c r="F137" s="19">
        <v>0.32</v>
      </c>
      <c r="G137" s="20">
        <f t="shared" si="15"/>
        <v>12.4</v>
      </c>
      <c r="H137" s="19">
        <f t="shared" si="16"/>
        <v>0.32</v>
      </c>
    </row>
    <row r="138" spans="1:8" ht="15" customHeight="1" x14ac:dyDescent="0.25">
      <c r="A138" s="25" t="s">
        <v>262</v>
      </c>
      <c r="B138" s="26" t="s">
        <v>263</v>
      </c>
      <c r="C138" s="18">
        <v>6.25</v>
      </c>
      <c r="D138" s="19"/>
      <c r="E138" s="20">
        <v>1.22</v>
      </c>
      <c r="F138" s="19">
        <v>0.12</v>
      </c>
      <c r="G138" s="20">
        <f t="shared" si="15"/>
        <v>7.47</v>
      </c>
      <c r="H138" s="19">
        <f t="shared" si="16"/>
        <v>0.12</v>
      </c>
    </row>
    <row r="139" spans="1:8" ht="15" customHeight="1" x14ac:dyDescent="0.25">
      <c r="A139" s="25" t="s">
        <v>264</v>
      </c>
      <c r="B139" s="26" t="s">
        <v>265</v>
      </c>
      <c r="C139" s="18">
        <v>6.25</v>
      </c>
      <c r="D139" s="19"/>
      <c r="E139" s="20">
        <v>1.1100000000000001</v>
      </c>
      <c r="F139" s="19">
        <v>0.11</v>
      </c>
      <c r="G139" s="20">
        <f t="shared" si="15"/>
        <v>7.36</v>
      </c>
      <c r="H139" s="19">
        <f t="shared" si="16"/>
        <v>0.11</v>
      </c>
    </row>
    <row r="140" spans="1:8" ht="15" customHeight="1" x14ac:dyDescent="0.25">
      <c r="A140" s="25" t="s">
        <v>266</v>
      </c>
      <c r="B140" s="26" t="s">
        <v>267</v>
      </c>
      <c r="C140" s="18">
        <v>8.8800000000000008</v>
      </c>
      <c r="D140" s="19"/>
      <c r="E140" s="20">
        <v>1.1100000000000001</v>
      </c>
      <c r="F140" s="19">
        <v>0.11</v>
      </c>
      <c r="G140" s="20">
        <f t="shared" si="15"/>
        <v>9.99</v>
      </c>
      <c r="H140" s="19">
        <f t="shared" si="16"/>
        <v>0.11</v>
      </c>
    </row>
    <row r="141" spans="1:8" x14ac:dyDescent="0.25">
      <c r="A141" s="21" t="s">
        <v>268</v>
      </c>
      <c r="B141" s="22" t="s">
        <v>269</v>
      </c>
      <c r="C141" s="23"/>
      <c r="D141" s="23"/>
      <c r="E141" s="23"/>
      <c r="F141" s="23"/>
      <c r="G141" s="23"/>
      <c r="H141" s="24"/>
    </row>
    <row r="142" spans="1:8" x14ac:dyDescent="0.25">
      <c r="A142" s="25" t="s">
        <v>270</v>
      </c>
      <c r="B142" s="26" t="s">
        <v>271</v>
      </c>
      <c r="C142" s="18">
        <v>1.45</v>
      </c>
      <c r="D142" s="19"/>
      <c r="E142" s="20">
        <v>16.48</v>
      </c>
      <c r="F142" s="19">
        <v>1.58</v>
      </c>
      <c r="G142" s="20">
        <f>C142+E142</f>
        <v>17.93</v>
      </c>
      <c r="H142" s="19">
        <f>F142</f>
        <v>1.58</v>
      </c>
    </row>
    <row r="143" spans="1:8" x14ac:dyDescent="0.25">
      <c r="A143" s="50" t="s">
        <v>272</v>
      </c>
      <c r="B143" s="50"/>
      <c r="C143" s="50"/>
      <c r="D143" s="50"/>
      <c r="E143" s="50"/>
      <c r="F143" s="50"/>
      <c r="G143" s="50"/>
    </row>
    <row r="144" spans="1:8" x14ac:dyDescent="0.25">
      <c r="A144" s="51" t="s">
        <v>273</v>
      </c>
      <c r="B144" s="51"/>
      <c r="C144" s="51"/>
      <c r="D144" s="51"/>
      <c r="E144" s="51"/>
      <c r="F144" s="51"/>
      <c r="G144" s="51"/>
    </row>
    <row r="145" spans="1:7" x14ac:dyDescent="0.25">
      <c r="A145" s="51" t="s">
        <v>274</v>
      </c>
      <c r="B145" s="51"/>
      <c r="C145" s="51"/>
      <c r="D145" s="51"/>
      <c r="E145" s="51"/>
      <c r="F145" s="51"/>
      <c r="G145" s="51"/>
    </row>
    <row r="146" spans="1:7" x14ac:dyDescent="0.25">
      <c r="A146" s="52" t="s">
        <v>275</v>
      </c>
      <c r="B146" s="52"/>
      <c r="C146" s="53"/>
      <c r="D146" s="53"/>
      <c r="E146" s="53"/>
      <c r="F146" s="53"/>
      <c r="G146" s="53"/>
    </row>
    <row r="147" spans="1:7" x14ac:dyDescent="0.25">
      <c r="A147" s="53"/>
      <c r="B147" s="1"/>
      <c r="C147" s="1"/>
      <c r="D147" s="1"/>
      <c r="E147" s="1"/>
      <c r="F147" s="1"/>
      <c r="G147" s="1"/>
    </row>
    <row r="148" spans="1:7" x14ac:dyDescent="0.25">
      <c r="A148" s="1"/>
      <c r="B148" s="1" t="s">
        <v>276</v>
      </c>
      <c r="C148" s="1"/>
      <c r="D148" s="1"/>
      <c r="F148" s="1" t="s">
        <v>277</v>
      </c>
      <c r="G148" s="1"/>
    </row>
    <row r="149" spans="1:7" ht="12.75" customHeight="1" x14ac:dyDescent="0.25">
      <c r="A149" s="1"/>
      <c r="B149" s="1"/>
      <c r="C149" s="1"/>
      <c r="D149" s="1"/>
      <c r="F149" s="1"/>
      <c r="G149" s="1"/>
    </row>
    <row r="150" spans="1:7" x14ac:dyDescent="0.25">
      <c r="A150" s="1"/>
      <c r="B150" s="1" t="s">
        <v>278</v>
      </c>
      <c r="C150" s="1"/>
      <c r="D150" s="1"/>
      <c r="F150" s="1" t="s">
        <v>279</v>
      </c>
      <c r="G150" s="1"/>
    </row>
    <row r="151" spans="1:7" x14ac:dyDescent="0.25">
      <c r="A151" s="54"/>
      <c r="B151" s="54"/>
      <c r="C151" s="54"/>
      <c r="D151" s="54"/>
      <c r="E151" s="54"/>
      <c r="F151" s="54"/>
      <c r="G151" s="54"/>
    </row>
  </sheetData>
  <mergeCells count="7">
    <mergeCell ref="A143:G143"/>
    <mergeCell ref="A6:H6"/>
    <mergeCell ref="A7:H7"/>
    <mergeCell ref="A8:H8"/>
    <mergeCell ref="A9:H9"/>
    <mergeCell ref="A11:H11"/>
    <mergeCell ref="A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L12" sqref="L12"/>
    </sheetView>
  </sheetViews>
  <sheetFormatPr defaultRowHeight="15" x14ac:dyDescent="0.25"/>
  <cols>
    <col min="1" max="1" width="7.5703125" style="3" customWidth="1"/>
    <col min="2" max="2" width="52.7109375" style="3" customWidth="1"/>
    <col min="3" max="3" width="6.28515625" style="3" customWidth="1"/>
    <col min="4" max="4" width="8.28515625" style="3" customWidth="1"/>
    <col min="5" max="5" width="5.85546875" style="3" customWidth="1"/>
    <col min="6" max="6" width="12.42578125" style="3" customWidth="1"/>
    <col min="7" max="7" width="7.85546875" style="3" customWidth="1"/>
    <col min="8" max="8" width="11.42578125" style="3" customWidth="1"/>
    <col min="9" max="9" width="8.5703125" style="3" customWidth="1"/>
    <col min="10" max="252" width="9.140625" style="3"/>
    <col min="253" max="253" width="6.85546875" style="3" customWidth="1"/>
    <col min="254" max="254" width="38" style="3" customWidth="1"/>
    <col min="255" max="255" width="8.28515625" style="3" customWidth="1"/>
    <col min="256" max="256" width="6.28515625" style="3" customWidth="1"/>
    <col min="257" max="257" width="8.28515625" style="3" customWidth="1"/>
    <col min="258" max="258" width="6.28515625" style="3" customWidth="1"/>
    <col min="259" max="259" width="8.28515625" style="3" customWidth="1"/>
    <col min="260" max="260" width="6.140625" style="3" customWidth="1"/>
    <col min="261" max="508" width="9.140625" style="3"/>
    <col min="509" max="509" width="6.85546875" style="3" customWidth="1"/>
    <col min="510" max="510" width="38" style="3" customWidth="1"/>
    <col min="511" max="511" width="8.28515625" style="3" customWidth="1"/>
    <col min="512" max="512" width="6.28515625" style="3" customWidth="1"/>
    <col min="513" max="513" width="8.28515625" style="3" customWidth="1"/>
    <col min="514" max="514" width="6.28515625" style="3" customWidth="1"/>
    <col min="515" max="515" width="8.28515625" style="3" customWidth="1"/>
    <col min="516" max="516" width="6.140625" style="3" customWidth="1"/>
    <col min="517" max="764" width="9.140625" style="3"/>
    <col min="765" max="765" width="6.85546875" style="3" customWidth="1"/>
    <col min="766" max="766" width="38" style="3" customWidth="1"/>
    <col min="767" max="767" width="8.28515625" style="3" customWidth="1"/>
    <col min="768" max="768" width="6.28515625" style="3" customWidth="1"/>
    <col min="769" max="769" width="8.28515625" style="3" customWidth="1"/>
    <col min="770" max="770" width="6.28515625" style="3" customWidth="1"/>
    <col min="771" max="771" width="8.28515625" style="3" customWidth="1"/>
    <col min="772" max="772" width="6.140625" style="3" customWidth="1"/>
    <col min="773" max="1020" width="9.140625" style="3"/>
    <col min="1021" max="1021" width="6.85546875" style="3" customWidth="1"/>
    <col min="1022" max="1022" width="38" style="3" customWidth="1"/>
    <col min="1023" max="1023" width="8.28515625" style="3" customWidth="1"/>
    <col min="1024" max="1024" width="6.28515625" style="3" customWidth="1"/>
    <col min="1025" max="1025" width="8.28515625" style="3" customWidth="1"/>
    <col min="1026" max="1026" width="6.28515625" style="3" customWidth="1"/>
    <col min="1027" max="1027" width="8.28515625" style="3" customWidth="1"/>
    <col min="1028" max="1028" width="6.140625" style="3" customWidth="1"/>
    <col min="1029" max="1276" width="9.140625" style="3"/>
    <col min="1277" max="1277" width="6.85546875" style="3" customWidth="1"/>
    <col min="1278" max="1278" width="38" style="3" customWidth="1"/>
    <col min="1279" max="1279" width="8.28515625" style="3" customWidth="1"/>
    <col min="1280" max="1280" width="6.28515625" style="3" customWidth="1"/>
    <col min="1281" max="1281" width="8.28515625" style="3" customWidth="1"/>
    <col min="1282" max="1282" width="6.28515625" style="3" customWidth="1"/>
    <col min="1283" max="1283" width="8.28515625" style="3" customWidth="1"/>
    <col min="1284" max="1284" width="6.140625" style="3" customWidth="1"/>
    <col min="1285" max="1532" width="9.140625" style="3"/>
    <col min="1533" max="1533" width="6.85546875" style="3" customWidth="1"/>
    <col min="1534" max="1534" width="38" style="3" customWidth="1"/>
    <col min="1535" max="1535" width="8.28515625" style="3" customWidth="1"/>
    <col min="1536" max="1536" width="6.28515625" style="3" customWidth="1"/>
    <col min="1537" max="1537" width="8.28515625" style="3" customWidth="1"/>
    <col min="1538" max="1538" width="6.28515625" style="3" customWidth="1"/>
    <col min="1539" max="1539" width="8.28515625" style="3" customWidth="1"/>
    <col min="1540" max="1540" width="6.140625" style="3" customWidth="1"/>
    <col min="1541" max="1788" width="9.140625" style="3"/>
    <col min="1789" max="1789" width="6.85546875" style="3" customWidth="1"/>
    <col min="1790" max="1790" width="38" style="3" customWidth="1"/>
    <col min="1791" max="1791" width="8.28515625" style="3" customWidth="1"/>
    <col min="1792" max="1792" width="6.28515625" style="3" customWidth="1"/>
    <col min="1793" max="1793" width="8.28515625" style="3" customWidth="1"/>
    <col min="1794" max="1794" width="6.28515625" style="3" customWidth="1"/>
    <col min="1795" max="1795" width="8.28515625" style="3" customWidth="1"/>
    <col min="1796" max="1796" width="6.140625" style="3" customWidth="1"/>
    <col min="1797" max="2044" width="9.140625" style="3"/>
    <col min="2045" max="2045" width="6.85546875" style="3" customWidth="1"/>
    <col min="2046" max="2046" width="38" style="3" customWidth="1"/>
    <col min="2047" max="2047" width="8.28515625" style="3" customWidth="1"/>
    <col min="2048" max="2048" width="6.28515625" style="3" customWidth="1"/>
    <col min="2049" max="2049" width="8.28515625" style="3" customWidth="1"/>
    <col min="2050" max="2050" width="6.28515625" style="3" customWidth="1"/>
    <col min="2051" max="2051" width="8.28515625" style="3" customWidth="1"/>
    <col min="2052" max="2052" width="6.140625" style="3" customWidth="1"/>
    <col min="2053" max="2300" width="9.140625" style="3"/>
    <col min="2301" max="2301" width="6.85546875" style="3" customWidth="1"/>
    <col min="2302" max="2302" width="38" style="3" customWidth="1"/>
    <col min="2303" max="2303" width="8.28515625" style="3" customWidth="1"/>
    <col min="2304" max="2304" width="6.28515625" style="3" customWidth="1"/>
    <col min="2305" max="2305" width="8.28515625" style="3" customWidth="1"/>
    <col min="2306" max="2306" width="6.28515625" style="3" customWidth="1"/>
    <col min="2307" max="2307" width="8.28515625" style="3" customWidth="1"/>
    <col min="2308" max="2308" width="6.140625" style="3" customWidth="1"/>
    <col min="2309" max="2556" width="9.140625" style="3"/>
    <col min="2557" max="2557" width="6.85546875" style="3" customWidth="1"/>
    <col min="2558" max="2558" width="38" style="3" customWidth="1"/>
    <col min="2559" max="2559" width="8.28515625" style="3" customWidth="1"/>
    <col min="2560" max="2560" width="6.28515625" style="3" customWidth="1"/>
    <col min="2561" max="2561" width="8.28515625" style="3" customWidth="1"/>
    <col min="2562" max="2562" width="6.28515625" style="3" customWidth="1"/>
    <col min="2563" max="2563" width="8.28515625" style="3" customWidth="1"/>
    <col min="2564" max="2564" width="6.140625" style="3" customWidth="1"/>
    <col min="2565" max="2812" width="9.140625" style="3"/>
    <col min="2813" max="2813" width="6.85546875" style="3" customWidth="1"/>
    <col min="2814" max="2814" width="38" style="3" customWidth="1"/>
    <col min="2815" max="2815" width="8.28515625" style="3" customWidth="1"/>
    <col min="2816" max="2816" width="6.28515625" style="3" customWidth="1"/>
    <col min="2817" max="2817" width="8.28515625" style="3" customWidth="1"/>
    <col min="2818" max="2818" width="6.28515625" style="3" customWidth="1"/>
    <col min="2819" max="2819" width="8.28515625" style="3" customWidth="1"/>
    <col min="2820" max="2820" width="6.140625" style="3" customWidth="1"/>
    <col min="2821" max="3068" width="9.140625" style="3"/>
    <col min="3069" max="3069" width="6.85546875" style="3" customWidth="1"/>
    <col min="3070" max="3070" width="38" style="3" customWidth="1"/>
    <col min="3071" max="3071" width="8.28515625" style="3" customWidth="1"/>
    <col min="3072" max="3072" width="6.28515625" style="3" customWidth="1"/>
    <col min="3073" max="3073" width="8.28515625" style="3" customWidth="1"/>
    <col min="3074" max="3074" width="6.28515625" style="3" customWidth="1"/>
    <col min="3075" max="3075" width="8.28515625" style="3" customWidth="1"/>
    <col min="3076" max="3076" width="6.140625" style="3" customWidth="1"/>
    <col min="3077" max="3324" width="9.140625" style="3"/>
    <col min="3325" max="3325" width="6.85546875" style="3" customWidth="1"/>
    <col min="3326" max="3326" width="38" style="3" customWidth="1"/>
    <col min="3327" max="3327" width="8.28515625" style="3" customWidth="1"/>
    <col min="3328" max="3328" width="6.28515625" style="3" customWidth="1"/>
    <col min="3329" max="3329" width="8.28515625" style="3" customWidth="1"/>
    <col min="3330" max="3330" width="6.28515625" style="3" customWidth="1"/>
    <col min="3331" max="3331" width="8.28515625" style="3" customWidth="1"/>
    <col min="3332" max="3332" width="6.140625" style="3" customWidth="1"/>
    <col min="3333" max="3580" width="9.140625" style="3"/>
    <col min="3581" max="3581" width="6.85546875" style="3" customWidth="1"/>
    <col min="3582" max="3582" width="38" style="3" customWidth="1"/>
    <col min="3583" max="3583" width="8.28515625" style="3" customWidth="1"/>
    <col min="3584" max="3584" width="6.28515625" style="3" customWidth="1"/>
    <col min="3585" max="3585" width="8.28515625" style="3" customWidth="1"/>
    <col min="3586" max="3586" width="6.28515625" style="3" customWidth="1"/>
    <col min="3587" max="3587" width="8.28515625" style="3" customWidth="1"/>
    <col min="3588" max="3588" width="6.140625" style="3" customWidth="1"/>
    <col min="3589" max="3836" width="9.140625" style="3"/>
    <col min="3837" max="3837" width="6.85546875" style="3" customWidth="1"/>
    <col min="3838" max="3838" width="38" style="3" customWidth="1"/>
    <col min="3839" max="3839" width="8.28515625" style="3" customWidth="1"/>
    <col min="3840" max="3840" width="6.28515625" style="3" customWidth="1"/>
    <col min="3841" max="3841" width="8.28515625" style="3" customWidth="1"/>
    <col min="3842" max="3842" width="6.28515625" style="3" customWidth="1"/>
    <col min="3843" max="3843" width="8.28515625" style="3" customWidth="1"/>
    <col min="3844" max="3844" width="6.140625" style="3" customWidth="1"/>
    <col min="3845" max="4092" width="9.140625" style="3"/>
    <col min="4093" max="4093" width="6.85546875" style="3" customWidth="1"/>
    <col min="4094" max="4094" width="38" style="3" customWidth="1"/>
    <col min="4095" max="4095" width="8.28515625" style="3" customWidth="1"/>
    <col min="4096" max="4096" width="6.28515625" style="3" customWidth="1"/>
    <col min="4097" max="4097" width="8.28515625" style="3" customWidth="1"/>
    <col min="4098" max="4098" width="6.28515625" style="3" customWidth="1"/>
    <col min="4099" max="4099" width="8.28515625" style="3" customWidth="1"/>
    <col min="4100" max="4100" width="6.140625" style="3" customWidth="1"/>
    <col min="4101" max="4348" width="9.140625" style="3"/>
    <col min="4349" max="4349" width="6.85546875" style="3" customWidth="1"/>
    <col min="4350" max="4350" width="38" style="3" customWidth="1"/>
    <col min="4351" max="4351" width="8.28515625" style="3" customWidth="1"/>
    <col min="4352" max="4352" width="6.28515625" style="3" customWidth="1"/>
    <col min="4353" max="4353" width="8.28515625" style="3" customWidth="1"/>
    <col min="4354" max="4354" width="6.28515625" style="3" customWidth="1"/>
    <col min="4355" max="4355" width="8.28515625" style="3" customWidth="1"/>
    <col min="4356" max="4356" width="6.140625" style="3" customWidth="1"/>
    <col min="4357" max="4604" width="9.140625" style="3"/>
    <col min="4605" max="4605" width="6.85546875" style="3" customWidth="1"/>
    <col min="4606" max="4606" width="38" style="3" customWidth="1"/>
    <col min="4607" max="4607" width="8.28515625" style="3" customWidth="1"/>
    <col min="4608" max="4608" width="6.28515625" style="3" customWidth="1"/>
    <col min="4609" max="4609" width="8.28515625" style="3" customWidth="1"/>
    <col min="4610" max="4610" width="6.28515625" style="3" customWidth="1"/>
    <col min="4611" max="4611" width="8.28515625" style="3" customWidth="1"/>
    <col min="4612" max="4612" width="6.140625" style="3" customWidth="1"/>
    <col min="4613" max="4860" width="9.140625" style="3"/>
    <col min="4861" max="4861" width="6.85546875" style="3" customWidth="1"/>
    <col min="4862" max="4862" width="38" style="3" customWidth="1"/>
    <col min="4863" max="4863" width="8.28515625" style="3" customWidth="1"/>
    <col min="4864" max="4864" width="6.28515625" style="3" customWidth="1"/>
    <col min="4865" max="4865" width="8.28515625" style="3" customWidth="1"/>
    <col min="4866" max="4866" width="6.28515625" style="3" customWidth="1"/>
    <col min="4867" max="4867" width="8.28515625" style="3" customWidth="1"/>
    <col min="4868" max="4868" width="6.140625" style="3" customWidth="1"/>
    <col min="4869" max="5116" width="9.140625" style="3"/>
    <col min="5117" max="5117" width="6.85546875" style="3" customWidth="1"/>
    <col min="5118" max="5118" width="38" style="3" customWidth="1"/>
    <col min="5119" max="5119" width="8.28515625" style="3" customWidth="1"/>
    <col min="5120" max="5120" width="6.28515625" style="3" customWidth="1"/>
    <col min="5121" max="5121" width="8.28515625" style="3" customWidth="1"/>
    <col min="5122" max="5122" width="6.28515625" style="3" customWidth="1"/>
    <col min="5123" max="5123" width="8.28515625" style="3" customWidth="1"/>
    <col min="5124" max="5124" width="6.140625" style="3" customWidth="1"/>
    <col min="5125" max="5372" width="9.140625" style="3"/>
    <col min="5373" max="5373" width="6.85546875" style="3" customWidth="1"/>
    <col min="5374" max="5374" width="38" style="3" customWidth="1"/>
    <col min="5375" max="5375" width="8.28515625" style="3" customWidth="1"/>
    <col min="5376" max="5376" width="6.28515625" style="3" customWidth="1"/>
    <col min="5377" max="5377" width="8.28515625" style="3" customWidth="1"/>
    <col min="5378" max="5378" width="6.28515625" style="3" customWidth="1"/>
    <col min="5379" max="5379" width="8.28515625" style="3" customWidth="1"/>
    <col min="5380" max="5380" width="6.140625" style="3" customWidth="1"/>
    <col min="5381" max="5628" width="9.140625" style="3"/>
    <col min="5629" max="5629" width="6.85546875" style="3" customWidth="1"/>
    <col min="5630" max="5630" width="38" style="3" customWidth="1"/>
    <col min="5631" max="5631" width="8.28515625" style="3" customWidth="1"/>
    <col min="5632" max="5632" width="6.28515625" style="3" customWidth="1"/>
    <col min="5633" max="5633" width="8.28515625" style="3" customWidth="1"/>
    <col min="5634" max="5634" width="6.28515625" style="3" customWidth="1"/>
    <col min="5635" max="5635" width="8.28515625" style="3" customWidth="1"/>
    <col min="5636" max="5636" width="6.140625" style="3" customWidth="1"/>
    <col min="5637" max="5884" width="9.140625" style="3"/>
    <col min="5885" max="5885" width="6.85546875" style="3" customWidth="1"/>
    <col min="5886" max="5886" width="38" style="3" customWidth="1"/>
    <col min="5887" max="5887" width="8.28515625" style="3" customWidth="1"/>
    <col min="5888" max="5888" width="6.28515625" style="3" customWidth="1"/>
    <col min="5889" max="5889" width="8.28515625" style="3" customWidth="1"/>
    <col min="5890" max="5890" width="6.28515625" style="3" customWidth="1"/>
    <col min="5891" max="5891" width="8.28515625" style="3" customWidth="1"/>
    <col min="5892" max="5892" width="6.140625" style="3" customWidth="1"/>
    <col min="5893" max="6140" width="9.140625" style="3"/>
    <col min="6141" max="6141" width="6.85546875" style="3" customWidth="1"/>
    <col min="6142" max="6142" width="38" style="3" customWidth="1"/>
    <col min="6143" max="6143" width="8.28515625" style="3" customWidth="1"/>
    <col min="6144" max="6144" width="6.28515625" style="3" customWidth="1"/>
    <col min="6145" max="6145" width="8.28515625" style="3" customWidth="1"/>
    <col min="6146" max="6146" width="6.28515625" style="3" customWidth="1"/>
    <col min="6147" max="6147" width="8.28515625" style="3" customWidth="1"/>
    <col min="6148" max="6148" width="6.140625" style="3" customWidth="1"/>
    <col min="6149" max="6396" width="9.140625" style="3"/>
    <col min="6397" max="6397" width="6.85546875" style="3" customWidth="1"/>
    <col min="6398" max="6398" width="38" style="3" customWidth="1"/>
    <col min="6399" max="6399" width="8.28515625" style="3" customWidth="1"/>
    <col min="6400" max="6400" width="6.28515625" style="3" customWidth="1"/>
    <col min="6401" max="6401" width="8.28515625" style="3" customWidth="1"/>
    <col min="6402" max="6402" width="6.28515625" style="3" customWidth="1"/>
    <col min="6403" max="6403" width="8.28515625" style="3" customWidth="1"/>
    <col min="6404" max="6404" width="6.140625" style="3" customWidth="1"/>
    <col min="6405" max="6652" width="9.140625" style="3"/>
    <col min="6653" max="6653" width="6.85546875" style="3" customWidth="1"/>
    <col min="6654" max="6654" width="38" style="3" customWidth="1"/>
    <col min="6655" max="6655" width="8.28515625" style="3" customWidth="1"/>
    <col min="6656" max="6656" width="6.28515625" style="3" customWidth="1"/>
    <col min="6657" max="6657" width="8.28515625" style="3" customWidth="1"/>
    <col min="6658" max="6658" width="6.28515625" style="3" customWidth="1"/>
    <col min="6659" max="6659" width="8.28515625" style="3" customWidth="1"/>
    <col min="6660" max="6660" width="6.140625" style="3" customWidth="1"/>
    <col min="6661" max="6908" width="9.140625" style="3"/>
    <col min="6909" max="6909" width="6.85546875" style="3" customWidth="1"/>
    <col min="6910" max="6910" width="38" style="3" customWidth="1"/>
    <col min="6911" max="6911" width="8.28515625" style="3" customWidth="1"/>
    <col min="6912" max="6912" width="6.28515625" style="3" customWidth="1"/>
    <col min="6913" max="6913" width="8.28515625" style="3" customWidth="1"/>
    <col min="6914" max="6914" width="6.28515625" style="3" customWidth="1"/>
    <col min="6915" max="6915" width="8.28515625" style="3" customWidth="1"/>
    <col min="6916" max="6916" width="6.140625" style="3" customWidth="1"/>
    <col min="6917" max="7164" width="9.140625" style="3"/>
    <col min="7165" max="7165" width="6.85546875" style="3" customWidth="1"/>
    <col min="7166" max="7166" width="38" style="3" customWidth="1"/>
    <col min="7167" max="7167" width="8.28515625" style="3" customWidth="1"/>
    <col min="7168" max="7168" width="6.28515625" style="3" customWidth="1"/>
    <col min="7169" max="7169" width="8.28515625" style="3" customWidth="1"/>
    <col min="7170" max="7170" width="6.28515625" style="3" customWidth="1"/>
    <col min="7171" max="7171" width="8.28515625" style="3" customWidth="1"/>
    <col min="7172" max="7172" width="6.140625" style="3" customWidth="1"/>
    <col min="7173" max="7420" width="9.140625" style="3"/>
    <col min="7421" max="7421" width="6.85546875" style="3" customWidth="1"/>
    <col min="7422" max="7422" width="38" style="3" customWidth="1"/>
    <col min="7423" max="7423" width="8.28515625" style="3" customWidth="1"/>
    <col min="7424" max="7424" width="6.28515625" style="3" customWidth="1"/>
    <col min="7425" max="7425" width="8.28515625" style="3" customWidth="1"/>
    <col min="7426" max="7426" width="6.28515625" style="3" customWidth="1"/>
    <col min="7427" max="7427" width="8.28515625" style="3" customWidth="1"/>
    <col min="7428" max="7428" width="6.140625" style="3" customWidth="1"/>
    <col min="7429" max="7676" width="9.140625" style="3"/>
    <col min="7677" max="7677" width="6.85546875" style="3" customWidth="1"/>
    <col min="7678" max="7678" width="38" style="3" customWidth="1"/>
    <col min="7679" max="7679" width="8.28515625" style="3" customWidth="1"/>
    <col min="7680" max="7680" width="6.28515625" style="3" customWidth="1"/>
    <col min="7681" max="7681" width="8.28515625" style="3" customWidth="1"/>
    <col min="7682" max="7682" width="6.28515625" style="3" customWidth="1"/>
    <col min="7683" max="7683" width="8.28515625" style="3" customWidth="1"/>
    <col min="7684" max="7684" width="6.140625" style="3" customWidth="1"/>
    <col min="7685" max="7932" width="9.140625" style="3"/>
    <col min="7933" max="7933" width="6.85546875" style="3" customWidth="1"/>
    <col min="7934" max="7934" width="38" style="3" customWidth="1"/>
    <col min="7935" max="7935" width="8.28515625" style="3" customWidth="1"/>
    <col min="7936" max="7936" width="6.28515625" style="3" customWidth="1"/>
    <col min="7937" max="7937" width="8.28515625" style="3" customWidth="1"/>
    <col min="7938" max="7938" width="6.28515625" style="3" customWidth="1"/>
    <col min="7939" max="7939" width="8.28515625" style="3" customWidth="1"/>
    <col min="7940" max="7940" width="6.140625" style="3" customWidth="1"/>
    <col min="7941" max="8188" width="9.140625" style="3"/>
    <col min="8189" max="8189" width="6.85546875" style="3" customWidth="1"/>
    <col min="8190" max="8190" width="38" style="3" customWidth="1"/>
    <col min="8191" max="8191" width="8.28515625" style="3" customWidth="1"/>
    <col min="8192" max="8192" width="6.28515625" style="3" customWidth="1"/>
    <col min="8193" max="8193" width="8.28515625" style="3" customWidth="1"/>
    <col min="8194" max="8194" width="6.28515625" style="3" customWidth="1"/>
    <col min="8195" max="8195" width="8.28515625" style="3" customWidth="1"/>
    <col min="8196" max="8196" width="6.140625" style="3" customWidth="1"/>
    <col min="8197" max="8444" width="9.140625" style="3"/>
    <col min="8445" max="8445" width="6.85546875" style="3" customWidth="1"/>
    <col min="8446" max="8446" width="38" style="3" customWidth="1"/>
    <col min="8447" max="8447" width="8.28515625" style="3" customWidth="1"/>
    <col min="8448" max="8448" width="6.28515625" style="3" customWidth="1"/>
    <col min="8449" max="8449" width="8.28515625" style="3" customWidth="1"/>
    <col min="8450" max="8450" width="6.28515625" style="3" customWidth="1"/>
    <col min="8451" max="8451" width="8.28515625" style="3" customWidth="1"/>
    <col min="8452" max="8452" width="6.140625" style="3" customWidth="1"/>
    <col min="8453" max="8700" width="9.140625" style="3"/>
    <col min="8701" max="8701" width="6.85546875" style="3" customWidth="1"/>
    <col min="8702" max="8702" width="38" style="3" customWidth="1"/>
    <col min="8703" max="8703" width="8.28515625" style="3" customWidth="1"/>
    <col min="8704" max="8704" width="6.28515625" style="3" customWidth="1"/>
    <col min="8705" max="8705" width="8.28515625" style="3" customWidth="1"/>
    <col min="8706" max="8706" width="6.28515625" style="3" customWidth="1"/>
    <col min="8707" max="8707" width="8.28515625" style="3" customWidth="1"/>
    <col min="8708" max="8708" width="6.140625" style="3" customWidth="1"/>
    <col min="8709" max="8956" width="9.140625" style="3"/>
    <col min="8957" max="8957" width="6.85546875" style="3" customWidth="1"/>
    <col min="8958" max="8958" width="38" style="3" customWidth="1"/>
    <col min="8959" max="8959" width="8.28515625" style="3" customWidth="1"/>
    <col min="8960" max="8960" width="6.28515625" style="3" customWidth="1"/>
    <col min="8961" max="8961" width="8.28515625" style="3" customWidth="1"/>
    <col min="8962" max="8962" width="6.28515625" style="3" customWidth="1"/>
    <col min="8963" max="8963" width="8.28515625" style="3" customWidth="1"/>
    <col min="8964" max="8964" width="6.140625" style="3" customWidth="1"/>
    <col min="8965" max="9212" width="9.140625" style="3"/>
    <col min="9213" max="9213" width="6.85546875" style="3" customWidth="1"/>
    <col min="9214" max="9214" width="38" style="3" customWidth="1"/>
    <col min="9215" max="9215" width="8.28515625" style="3" customWidth="1"/>
    <col min="9216" max="9216" width="6.28515625" style="3" customWidth="1"/>
    <col min="9217" max="9217" width="8.28515625" style="3" customWidth="1"/>
    <col min="9218" max="9218" width="6.28515625" style="3" customWidth="1"/>
    <col min="9219" max="9219" width="8.28515625" style="3" customWidth="1"/>
    <col min="9220" max="9220" width="6.140625" style="3" customWidth="1"/>
    <col min="9221" max="9468" width="9.140625" style="3"/>
    <col min="9469" max="9469" width="6.85546875" style="3" customWidth="1"/>
    <col min="9470" max="9470" width="38" style="3" customWidth="1"/>
    <col min="9471" max="9471" width="8.28515625" style="3" customWidth="1"/>
    <col min="9472" max="9472" width="6.28515625" style="3" customWidth="1"/>
    <col min="9473" max="9473" width="8.28515625" style="3" customWidth="1"/>
    <col min="9474" max="9474" width="6.28515625" style="3" customWidth="1"/>
    <col min="9475" max="9475" width="8.28515625" style="3" customWidth="1"/>
    <col min="9476" max="9476" width="6.140625" style="3" customWidth="1"/>
    <col min="9477" max="9724" width="9.140625" style="3"/>
    <col min="9725" max="9725" width="6.85546875" style="3" customWidth="1"/>
    <col min="9726" max="9726" width="38" style="3" customWidth="1"/>
    <col min="9727" max="9727" width="8.28515625" style="3" customWidth="1"/>
    <col min="9728" max="9728" width="6.28515625" style="3" customWidth="1"/>
    <col min="9729" max="9729" width="8.28515625" style="3" customWidth="1"/>
    <col min="9730" max="9730" width="6.28515625" style="3" customWidth="1"/>
    <col min="9731" max="9731" width="8.28515625" style="3" customWidth="1"/>
    <col min="9732" max="9732" width="6.140625" style="3" customWidth="1"/>
    <col min="9733" max="9980" width="9.140625" style="3"/>
    <col min="9981" max="9981" width="6.85546875" style="3" customWidth="1"/>
    <col min="9982" max="9982" width="38" style="3" customWidth="1"/>
    <col min="9983" max="9983" width="8.28515625" style="3" customWidth="1"/>
    <col min="9984" max="9984" width="6.28515625" style="3" customWidth="1"/>
    <col min="9985" max="9985" width="8.28515625" style="3" customWidth="1"/>
    <col min="9986" max="9986" width="6.28515625" style="3" customWidth="1"/>
    <col min="9987" max="9987" width="8.28515625" style="3" customWidth="1"/>
    <col min="9988" max="9988" width="6.140625" style="3" customWidth="1"/>
    <col min="9989" max="10236" width="9.140625" style="3"/>
    <col min="10237" max="10237" width="6.85546875" style="3" customWidth="1"/>
    <col min="10238" max="10238" width="38" style="3" customWidth="1"/>
    <col min="10239" max="10239" width="8.28515625" style="3" customWidth="1"/>
    <col min="10240" max="10240" width="6.28515625" style="3" customWidth="1"/>
    <col min="10241" max="10241" width="8.28515625" style="3" customWidth="1"/>
    <col min="10242" max="10242" width="6.28515625" style="3" customWidth="1"/>
    <col min="10243" max="10243" width="8.28515625" style="3" customWidth="1"/>
    <col min="10244" max="10244" width="6.140625" style="3" customWidth="1"/>
    <col min="10245" max="10492" width="9.140625" style="3"/>
    <col min="10493" max="10493" width="6.85546875" style="3" customWidth="1"/>
    <col min="10494" max="10494" width="38" style="3" customWidth="1"/>
    <col min="10495" max="10495" width="8.28515625" style="3" customWidth="1"/>
    <col min="10496" max="10496" width="6.28515625" style="3" customWidth="1"/>
    <col min="10497" max="10497" width="8.28515625" style="3" customWidth="1"/>
    <col min="10498" max="10498" width="6.28515625" style="3" customWidth="1"/>
    <col min="10499" max="10499" width="8.28515625" style="3" customWidth="1"/>
    <col min="10500" max="10500" width="6.140625" style="3" customWidth="1"/>
    <col min="10501" max="10748" width="9.140625" style="3"/>
    <col min="10749" max="10749" width="6.85546875" style="3" customWidth="1"/>
    <col min="10750" max="10750" width="38" style="3" customWidth="1"/>
    <col min="10751" max="10751" width="8.28515625" style="3" customWidth="1"/>
    <col min="10752" max="10752" width="6.28515625" style="3" customWidth="1"/>
    <col min="10753" max="10753" width="8.28515625" style="3" customWidth="1"/>
    <col min="10754" max="10754" width="6.28515625" style="3" customWidth="1"/>
    <col min="10755" max="10755" width="8.28515625" style="3" customWidth="1"/>
    <col min="10756" max="10756" width="6.140625" style="3" customWidth="1"/>
    <col min="10757" max="11004" width="9.140625" style="3"/>
    <col min="11005" max="11005" width="6.85546875" style="3" customWidth="1"/>
    <col min="11006" max="11006" width="38" style="3" customWidth="1"/>
    <col min="11007" max="11007" width="8.28515625" style="3" customWidth="1"/>
    <col min="11008" max="11008" width="6.28515625" style="3" customWidth="1"/>
    <col min="11009" max="11009" width="8.28515625" style="3" customWidth="1"/>
    <col min="11010" max="11010" width="6.28515625" style="3" customWidth="1"/>
    <col min="11011" max="11011" width="8.28515625" style="3" customWidth="1"/>
    <col min="11012" max="11012" width="6.140625" style="3" customWidth="1"/>
    <col min="11013" max="11260" width="9.140625" style="3"/>
    <col min="11261" max="11261" width="6.85546875" style="3" customWidth="1"/>
    <col min="11262" max="11262" width="38" style="3" customWidth="1"/>
    <col min="11263" max="11263" width="8.28515625" style="3" customWidth="1"/>
    <col min="11264" max="11264" width="6.28515625" style="3" customWidth="1"/>
    <col min="11265" max="11265" width="8.28515625" style="3" customWidth="1"/>
    <col min="11266" max="11266" width="6.28515625" style="3" customWidth="1"/>
    <col min="11267" max="11267" width="8.28515625" style="3" customWidth="1"/>
    <col min="11268" max="11268" width="6.140625" style="3" customWidth="1"/>
    <col min="11269" max="11516" width="9.140625" style="3"/>
    <col min="11517" max="11517" width="6.85546875" style="3" customWidth="1"/>
    <col min="11518" max="11518" width="38" style="3" customWidth="1"/>
    <col min="11519" max="11519" width="8.28515625" style="3" customWidth="1"/>
    <col min="11520" max="11520" width="6.28515625" style="3" customWidth="1"/>
    <col min="11521" max="11521" width="8.28515625" style="3" customWidth="1"/>
    <col min="11522" max="11522" width="6.28515625" style="3" customWidth="1"/>
    <col min="11523" max="11523" width="8.28515625" style="3" customWidth="1"/>
    <col min="11524" max="11524" width="6.140625" style="3" customWidth="1"/>
    <col min="11525" max="11772" width="9.140625" style="3"/>
    <col min="11773" max="11773" width="6.85546875" style="3" customWidth="1"/>
    <col min="11774" max="11774" width="38" style="3" customWidth="1"/>
    <col min="11775" max="11775" width="8.28515625" style="3" customWidth="1"/>
    <col min="11776" max="11776" width="6.28515625" style="3" customWidth="1"/>
    <col min="11777" max="11777" width="8.28515625" style="3" customWidth="1"/>
    <col min="11778" max="11778" width="6.28515625" style="3" customWidth="1"/>
    <col min="11779" max="11779" width="8.28515625" style="3" customWidth="1"/>
    <col min="11780" max="11780" width="6.140625" style="3" customWidth="1"/>
    <col min="11781" max="12028" width="9.140625" style="3"/>
    <col min="12029" max="12029" width="6.85546875" style="3" customWidth="1"/>
    <col min="12030" max="12030" width="38" style="3" customWidth="1"/>
    <col min="12031" max="12031" width="8.28515625" style="3" customWidth="1"/>
    <col min="12032" max="12032" width="6.28515625" style="3" customWidth="1"/>
    <col min="12033" max="12033" width="8.28515625" style="3" customWidth="1"/>
    <col min="12034" max="12034" width="6.28515625" style="3" customWidth="1"/>
    <col min="12035" max="12035" width="8.28515625" style="3" customWidth="1"/>
    <col min="12036" max="12036" width="6.140625" style="3" customWidth="1"/>
    <col min="12037" max="12284" width="9.140625" style="3"/>
    <col min="12285" max="12285" width="6.85546875" style="3" customWidth="1"/>
    <col min="12286" max="12286" width="38" style="3" customWidth="1"/>
    <col min="12287" max="12287" width="8.28515625" style="3" customWidth="1"/>
    <col min="12288" max="12288" width="6.28515625" style="3" customWidth="1"/>
    <col min="12289" max="12289" width="8.28515625" style="3" customWidth="1"/>
    <col min="12290" max="12290" width="6.28515625" style="3" customWidth="1"/>
    <col min="12291" max="12291" width="8.28515625" style="3" customWidth="1"/>
    <col min="12292" max="12292" width="6.140625" style="3" customWidth="1"/>
    <col min="12293" max="12540" width="9.140625" style="3"/>
    <col min="12541" max="12541" width="6.85546875" style="3" customWidth="1"/>
    <col min="12542" max="12542" width="38" style="3" customWidth="1"/>
    <col min="12543" max="12543" width="8.28515625" style="3" customWidth="1"/>
    <col min="12544" max="12544" width="6.28515625" style="3" customWidth="1"/>
    <col min="12545" max="12545" width="8.28515625" style="3" customWidth="1"/>
    <col min="12546" max="12546" width="6.28515625" style="3" customWidth="1"/>
    <col min="12547" max="12547" width="8.28515625" style="3" customWidth="1"/>
    <col min="12548" max="12548" width="6.140625" style="3" customWidth="1"/>
    <col min="12549" max="12796" width="9.140625" style="3"/>
    <col min="12797" max="12797" width="6.85546875" style="3" customWidth="1"/>
    <col min="12798" max="12798" width="38" style="3" customWidth="1"/>
    <col min="12799" max="12799" width="8.28515625" style="3" customWidth="1"/>
    <col min="12800" max="12800" width="6.28515625" style="3" customWidth="1"/>
    <col min="12801" max="12801" width="8.28515625" style="3" customWidth="1"/>
    <col min="12802" max="12802" width="6.28515625" style="3" customWidth="1"/>
    <col min="12803" max="12803" width="8.28515625" style="3" customWidth="1"/>
    <col min="12804" max="12804" width="6.140625" style="3" customWidth="1"/>
    <col min="12805" max="13052" width="9.140625" style="3"/>
    <col min="13053" max="13053" width="6.85546875" style="3" customWidth="1"/>
    <col min="13054" max="13054" width="38" style="3" customWidth="1"/>
    <col min="13055" max="13055" width="8.28515625" style="3" customWidth="1"/>
    <col min="13056" max="13056" width="6.28515625" style="3" customWidth="1"/>
    <col min="13057" max="13057" width="8.28515625" style="3" customWidth="1"/>
    <col min="13058" max="13058" width="6.28515625" style="3" customWidth="1"/>
    <col min="13059" max="13059" width="8.28515625" style="3" customWidth="1"/>
    <col min="13060" max="13060" width="6.140625" style="3" customWidth="1"/>
    <col min="13061" max="13308" width="9.140625" style="3"/>
    <col min="13309" max="13309" width="6.85546875" style="3" customWidth="1"/>
    <col min="13310" max="13310" width="38" style="3" customWidth="1"/>
    <col min="13311" max="13311" width="8.28515625" style="3" customWidth="1"/>
    <col min="13312" max="13312" width="6.28515625" style="3" customWidth="1"/>
    <col min="13313" max="13313" width="8.28515625" style="3" customWidth="1"/>
    <col min="13314" max="13314" width="6.28515625" style="3" customWidth="1"/>
    <col min="13315" max="13315" width="8.28515625" style="3" customWidth="1"/>
    <col min="13316" max="13316" width="6.140625" style="3" customWidth="1"/>
    <col min="13317" max="13564" width="9.140625" style="3"/>
    <col min="13565" max="13565" width="6.85546875" style="3" customWidth="1"/>
    <col min="13566" max="13566" width="38" style="3" customWidth="1"/>
    <col min="13567" max="13567" width="8.28515625" style="3" customWidth="1"/>
    <col min="13568" max="13568" width="6.28515625" style="3" customWidth="1"/>
    <col min="13569" max="13569" width="8.28515625" style="3" customWidth="1"/>
    <col min="13570" max="13570" width="6.28515625" style="3" customWidth="1"/>
    <col min="13571" max="13571" width="8.28515625" style="3" customWidth="1"/>
    <col min="13572" max="13572" width="6.140625" style="3" customWidth="1"/>
    <col min="13573" max="13820" width="9.140625" style="3"/>
    <col min="13821" max="13821" width="6.85546875" style="3" customWidth="1"/>
    <col min="13822" max="13822" width="38" style="3" customWidth="1"/>
    <col min="13823" max="13823" width="8.28515625" style="3" customWidth="1"/>
    <col min="13824" max="13824" width="6.28515625" style="3" customWidth="1"/>
    <col min="13825" max="13825" width="8.28515625" style="3" customWidth="1"/>
    <col min="13826" max="13826" width="6.28515625" style="3" customWidth="1"/>
    <col min="13827" max="13827" width="8.28515625" style="3" customWidth="1"/>
    <col min="13828" max="13828" width="6.140625" style="3" customWidth="1"/>
    <col min="13829" max="14076" width="9.140625" style="3"/>
    <col min="14077" max="14077" width="6.85546875" style="3" customWidth="1"/>
    <col min="14078" max="14078" width="38" style="3" customWidth="1"/>
    <col min="14079" max="14079" width="8.28515625" style="3" customWidth="1"/>
    <col min="14080" max="14080" width="6.28515625" style="3" customWidth="1"/>
    <col min="14081" max="14081" width="8.28515625" style="3" customWidth="1"/>
    <col min="14082" max="14082" width="6.28515625" style="3" customWidth="1"/>
    <col min="14083" max="14083" width="8.28515625" style="3" customWidth="1"/>
    <col min="14084" max="14084" width="6.140625" style="3" customWidth="1"/>
    <col min="14085" max="14332" width="9.140625" style="3"/>
    <col min="14333" max="14333" width="6.85546875" style="3" customWidth="1"/>
    <col min="14334" max="14334" width="38" style="3" customWidth="1"/>
    <col min="14335" max="14335" width="8.28515625" style="3" customWidth="1"/>
    <col min="14336" max="14336" width="6.28515625" style="3" customWidth="1"/>
    <col min="14337" max="14337" width="8.28515625" style="3" customWidth="1"/>
    <col min="14338" max="14338" width="6.28515625" style="3" customWidth="1"/>
    <col min="14339" max="14339" width="8.28515625" style="3" customWidth="1"/>
    <col min="14340" max="14340" width="6.140625" style="3" customWidth="1"/>
    <col min="14341" max="14588" width="9.140625" style="3"/>
    <col min="14589" max="14589" width="6.85546875" style="3" customWidth="1"/>
    <col min="14590" max="14590" width="38" style="3" customWidth="1"/>
    <col min="14591" max="14591" width="8.28515625" style="3" customWidth="1"/>
    <col min="14592" max="14592" width="6.28515625" style="3" customWidth="1"/>
    <col min="14593" max="14593" width="8.28515625" style="3" customWidth="1"/>
    <col min="14594" max="14594" width="6.28515625" style="3" customWidth="1"/>
    <col min="14595" max="14595" width="8.28515625" style="3" customWidth="1"/>
    <col min="14596" max="14596" width="6.140625" style="3" customWidth="1"/>
    <col min="14597" max="14844" width="9.140625" style="3"/>
    <col min="14845" max="14845" width="6.85546875" style="3" customWidth="1"/>
    <col min="14846" max="14846" width="38" style="3" customWidth="1"/>
    <col min="14847" max="14847" width="8.28515625" style="3" customWidth="1"/>
    <col min="14848" max="14848" width="6.28515625" style="3" customWidth="1"/>
    <col min="14849" max="14849" width="8.28515625" style="3" customWidth="1"/>
    <col min="14850" max="14850" width="6.28515625" style="3" customWidth="1"/>
    <col min="14851" max="14851" width="8.28515625" style="3" customWidth="1"/>
    <col min="14852" max="14852" width="6.140625" style="3" customWidth="1"/>
    <col min="14853" max="15100" width="9.140625" style="3"/>
    <col min="15101" max="15101" width="6.85546875" style="3" customWidth="1"/>
    <col min="15102" max="15102" width="38" style="3" customWidth="1"/>
    <col min="15103" max="15103" width="8.28515625" style="3" customWidth="1"/>
    <col min="15104" max="15104" width="6.28515625" style="3" customWidth="1"/>
    <col min="15105" max="15105" width="8.28515625" style="3" customWidth="1"/>
    <col min="15106" max="15106" width="6.28515625" style="3" customWidth="1"/>
    <col min="15107" max="15107" width="8.28515625" style="3" customWidth="1"/>
    <col min="15108" max="15108" width="6.140625" style="3" customWidth="1"/>
    <col min="15109" max="15356" width="9.140625" style="3"/>
    <col min="15357" max="15357" width="6.85546875" style="3" customWidth="1"/>
    <col min="15358" max="15358" width="38" style="3" customWidth="1"/>
    <col min="15359" max="15359" width="8.28515625" style="3" customWidth="1"/>
    <col min="15360" max="15360" width="6.28515625" style="3" customWidth="1"/>
    <col min="15361" max="15361" width="8.28515625" style="3" customWidth="1"/>
    <col min="15362" max="15362" width="6.28515625" style="3" customWidth="1"/>
    <col min="15363" max="15363" width="8.28515625" style="3" customWidth="1"/>
    <col min="15364" max="15364" width="6.140625" style="3" customWidth="1"/>
    <col min="15365" max="15612" width="9.140625" style="3"/>
    <col min="15613" max="15613" width="6.85546875" style="3" customWidth="1"/>
    <col min="15614" max="15614" width="38" style="3" customWidth="1"/>
    <col min="15615" max="15615" width="8.28515625" style="3" customWidth="1"/>
    <col min="15616" max="15616" width="6.28515625" style="3" customWidth="1"/>
    <col min="15617" max="15617" width="8.28515625" style="3" customWidth="1"/>
    <col min="15618" max="15618" width="6.28515625" style="3" customWidth="1"/>
    <col min="15619" max="15619" width="8.28515625" style="3" customWidth="1"/>
    <col min="15620" max="15620" width="6.140625" style="3" customWidth="1"/>
    <col min="15621" max="15868" width="9.140625" style="3"/>
    <col min="15869" max="15869" width="6.85546875" style="3" customWidth="1"/>
    <col min="15870" max="15870" width="38" style="3" customWidth="1"/>
    <col min="15871" max="15871" width="8.28515625" style="3" customWidth="1"/>
    <col min="15872" max="15872" width="6.28515625" style="3" customWidth="1"/>
    <col min="15873" max="15873" width="8.28515625" style="3" customWidth="1"/>
    <col min="15874" max="15874" width="6.28515625" style="3" customWidth="1"/>
    <col min="15875" max="15875" width="8.28515625" style="3" customWidth="1"/>
    <col min="15876" max="15876" width="6.140625" style="3" customWidth="1"/>
    <col min="15877" max="16124" width="9.140625" style="3"/>
    <col min="16125" max="16125" width="6.85546875" style="3" customWidth="1"/>
    <col min="16126" max="16126" width="38" style="3" customWidth="1"/>
    <col min="16127" max="16127" width="8.28515625" style="3" customWidth="1"/>
    <col min="16128" max="16128" width="6.28515625" style="3" customWidth="1"/>
    <col min="16129" max="16129" width="8.28515625" style="3" customWidth="1"/>
    <col min="16130" max="16130" width="6.28515625" style="3" customWidth="1"/>
    <col min="16131" max="16131" width="8.28515625" style="3" customWidth="1"/>
    <col min="16132" max="16132" width="6.140625" style="3" customWidth="1"/>
    <col min="16133" max="16384" width="9.140625" style="3"/>
  </cols>
  <sheetData>
    <row r="1" spans="1:11" ht="12.75" customHeight="1" x14ac:dyDescent="0.25">
      <c r="A1" s="1"/>
      <c r="B1" s="1"/>
      <c r="C1" s="2"/>
      <c r="D1" s="2"/>
      <c r="E1" s="2"/>
      <c r="F1" s="2" t="s">
        <v>0</v>
      </c>
      <c r="G1" s="2"/>
      <c r="H1" s="2"/>
      <c r="I1" s="2"/>
    </row>
    <row r="2" spans="1:11" ht="12.75" customHeight="1" x14ac:dyDescent="0.25">
      <c r="A2" s="1"/>
      <c r="B2" s="1"/>
      <c r="C2" s="2"/>
      <c r="D2" s="2"/>
      <c r="E2" s="2"/>
      <c r="F2" s="2" t="s">
        <v>280</v>
      </c>
      <c r="G2" s="2"/>
      <c r="H2" s="2"/>
      <c r="I2" s="2"/>
    </row>
    <row r="3" spans="1:11" ht="12.75" customHeight="1" x14ac:dyDescent="0.25">
      <c r="A3" s="1"/>
      <c r="B3" s="1"/>
      <c r="C3" s="2"/>
      <c r="D3" s="2"/>
      <c r="E3" s="2"/>
      <c r="F3" s="2" t="s">
        <v>2</v>
      </c>
      <c r="G3" s="2"/>
      <c r="H3" s="2"/>
      <c r="I3" s="2"/>
    </row>
    <row r="4" spans="1:11" ht="12.75" customHeight="1" x14ac:dyDescent="0.25">
      <c r="A4" s="1"/>
      <c r="B4" s="1"/>
      <c r="C4" s="2"/>
      <c r="D4" s="2"/>
      <c r="E4" s="2"/>
      <c r="F4" s="2" t="s">
        <v>281</v>
      </c>
      <c r="G4" s="2"/>
      <c r="H4" s="2"/>
      <c r="I4" s="2"/>
    </row>
    <row r="5" spans="1:11" ht="12.75" customHeight="1" x14ac:dyDescent="0.25">
      <c r="A5" s="1"/>
      <c r="B5" s="1"/>
      <c r="C5" s="2"/>
      <c r="D5" s="2"/>
      <c r="E5" s="2"/>
      <c r="F5" s="2"/>
      <c r="G5" s="2"/>
      <c r="H5" s="2"/>
      <c r="I5" s="2"/>
    </row>
    <row r="6" spans="1:11" ht="12.75" hidden="1" customHeight="1" x14ac:dyDescent="0.25">
      <c r="A6" s="1"/>
      <c r="B6" s="1"/>
      <c r="C6" s="1"/>
      <c r="D6" s="1"/>
      <c r="E6" s="4"/>
      <c r="F6" s="5"/>
      <c r="G6" s="5"/>
      <c r="H6" s="5"/>
    </row>
    <row r="7" spans="1:11" x14ac:dyDescent="0.25">
      <c r="A7" s="6" t="s">
        <v>282</v>
      </c>
      <c r="B7" s="6"/>
      <c r="C7" s="6"/>
      <c r="D7" s="6"/>
      <c r="E7" s="6"/>
      <c r="F7" s="6"/>
      <c r="G7" s="6"/>
      <c r="H7" s="6"/>
      <c r="I7" s="6"/>
    </row>
    <row r="8" spans="1:11" ht="12.75" customHeight="1" x14ac:dyDescent="0.25">
      <c r="A8" s="7" t="s">
        <v>283</v>
      </c>
      <c r="B8" s="7"/>
      <c r="C8" s="7"/>
      <c r="D8" s="7"/>
      <c r="E8" s="7"/>
      <c r="F8" s="7"/>
      <c r="G8" s="7"/>
      <c r="H8" s="7"/>
      <c r="I8" s="7"/>
    </row>
    <row r="9" spans="1:11" ht="12.7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</row>
    <row r="10" spans="1:11" ht="12.75" customHeight="1" x14ac:dyDescent="0.25">
      <c r="A10" s="10" t="s">
        <v>284</v>
      </c>
      <c r="B10" s="10"/>
      <c r="C10" s="10"/>
      <c r="D10" s="10"/>
      <c r="E10" s="10"/>
      <c r="F10" s="10"/>
      <c r="G10" s="10"/>
      <c r="H10" s="10"/>
      <c r="I10" s="10"/>
    </row>
    <row r="11" spans="1:11" ht="12.75" customHeight="1" x14ac:dyDescent="0.25">
      <c r="A11" s="55"/>
      <c r="B11" s="55"/>
      <c r="C11" s="55"/>
      <c r="D11" s="55"/>
      <c r="E11" s="55"/>
      <c r="F11" s="55"/>
      <c r="G11" s="55"/>
      <c r="H11" s="55"/>
      <c r="I11" s="55"/>
    </row>
    <row r="12" spans="1:11" ht="66" customHeight="1" x14ac:dyDescent="0.25">
      <c r="A12" s="11" t="s">
        <v>285</v>
      </c>
      <c r="B12" s="11" t="s">
        <v>10</v>
      </c>
      <c r="C12" s="11" t="s">
        <v>286</v>
      </c>
      <c r="D12" s="11" t="s">
        <v>11</v>
      </c>
      <c r="E12" s="11" t="s">
        <v>12</v>
      </c>
      <c r="F12" s="11" t="s">
        <v>287</v>
      </c>
      <c r="G12" s="11" t="s">
        <v>12</v>
      </c>
      <c r="H12" s="11" t="s">
        <v>14</v>
      </c>
      <c r="I12" s="11" t="s">
        <v>12</v>
      </c>
    </row>
    <row r="13" spans="1:11" ht="27.6" customHeight="1" x14ac:dyDescent="0.25">
      <c r="A13" s="56" t="s">
        <v>288</v>
      </c>
      <c r="B13" s="57" t="s">
        <v>289</v>
      </c>
      <c r="C13" s="57"/>
      <c r="D13" s="57"/>
      <c r="E13" s="57"/>
      <c r="F13" s="57"/>
      <c r="G13" s="57"/>
      <c r="H13" s="57"/>
      <c r="I13" s="57"/>
    </row>
    <row r="14" spans="1:11" ht="15" customHeight="1" x14ac:dyDescent="0.25">
      <c r="A14" s="58" t="s">
        <v>290</v>
      </c>
      <c r="B14" s="59" t="s">
        <v>291</v>
      </c>
      <c r="C14" s="60" t="s">
        <v>292</v>
      </c>
      <c r="D14" s="58"/>
      <c r="E14" s="58"/>
      <c r="F14" s="61">
        <v>5.4764999999999997</v>
      </c>
      <c r="G14" s="62">
        <f>F14*10/110</f>
        <v>0.49786363636363634</v>
      </c>
      <c r="H14" s="63">
        <f>F14</f>
        <v>5.4764999999999997</v>
      </c>
      <c r="I14" s="64">
        <f>G14</f>
        <v>0.49786363636363634</v>
      </c>
      <c r="J14" s="65">
        <f>'[1]23.06.'!H14</f>
        <v>5.4764999999999997</v>
      </c>
      <c r="K14" s="65">
        <f>H14-J14</f>
        <v>0</v>
      </c>
    </row>
    <row r="15" spans="1:11" ht="15" customHeight="1" x14ac:dyDescent="0.25">
      <c r="A15" s="58" t="s">
        <v>293</v>
      </c>
      <c r="B15" s="59" t="s">
        <v>294</v>
      </c>
      <c r="C15" s="60" t="s">
        <v>292</v>
      </c>
      <c r="D15" s="58"/>
      <c r="E15" s="58"/>
      <c r="F15" s="61">
        <f>0.5979*1.1</f>
        <v>0.65769</v>
      </c>
      <c r="G15" s="62">
        <f t="shared" ref="G15:G64" si="0">F15*10/110</f>
        <v>5.9790000000000003E-2</v>
      </c>
      <c r="H15" s="63">
        <f>F15</f>
        <v>0.65769</v>
      </c>
      <c r="I15" s="64">
        <f t="shared" ref="I15:I48" si="1">G15</f>
        <v>5.9790000000000003E-2</v>
      </c>
      <c r="J15" s="65">
        <f>'[1]23.06.'!H15</f>
        <v>0.65769</v>
      </c>
      <c r="K15" s="65">
        <f t="shared" ref="K15:K64" si="2">H15-J15</f>
        <v>0</v>
      </c>
    </row>
    <row r="16" spans="1:11" ht="15" customHeight="1" x14ac:dyDescent="0.25">
      <c r="A16" s="58" t="s">
        <v>295</v>
      </c>
      <c r="B16" s="59" t="s">
        <v>296</v>
      </c>
      <c r="C16" s="60" t="s">
        <v>292</v>
      </c>
      <c r="D16" s="58"/>
      <c r="E16" s="58"/>
      <c r="F16" s="61">
        <f>4.408*1.1</f>
        <v>4.8488000000000007</v>
      </c>
      <c r="G16" s="62">
        <f t="shared" si="0"/>
        <v>0.44080000000000008</v>
      </c>
      <c r="H16" s="63">
        <f>F16</f>
        <v>4.8488000000000007</v>
      </c>
      <c r="I16" s="64">
        <f t="shared" si="1"/>
        <v>0.44080000000000008</v>
      </c>
      <c r="J16" s="65">
        <f>'[1]23.06.'!H16</f>
        <v>4.8488000000000007</v>
      </c>
      <c r="K16" s="65">
        <f t="shared" si="2"/>
        <v>0</v>
      </c>
    </row>
    <row r="17" spans="1:11" ht="15" customHeight="1" x14ac:dyDescent="0.25">
      <c r="A17" s="58" t="s">
        <v>297</v>
      </c>
      <c r="B17" s="59" t="s">
        <v>298</v>
      </c>
      <c r="C17" s="60" t="s">
        <v>292</v>
      </c>
      <c r="D17" s="58"/>
      <c r="E17" s="58"/>
      <c r="F17" s="61">
        <v>73.906300000000002</v>
      </c>
      <c r="G17" s="62">
        <f t="shared" si="0"/>
        <v>6.7187545454545452</v>
      </c>
      <c r="H17" s="63">
        <f>F17</f>
        <v>73.906300000000002</v>
      </c>
      <c r="I17" s="64">
        <f t="shared" si="1"/>
        <v>6.7187545454545452</v>
      </c>
      <c r="J17" s="65">
        <f>'[1]23.06.'!H17</f>
        <v>73.906300000000002</v>
      </c>
      <c r="K17" s="65">
        <f t="shared" si="2"/>
        <v>0</v>
      </c>
    </row>
    <row r="18" spans="1:11" ht="15" customHeight="1" x14ac:dyDescent="0.25">
      <c r="A18" s="58" t="s">
        <v>299</v>
      </c>
      <c r="B18" s="59" t="s">
        <v>300</v>
      </c>
      <c r="C18" s="60" t="s">
        <v>292</v>
      </c>
      <c r="D18" s="58"/>
      <c r="E18" s="58"/>
      <c r="F18" s="61">
        <v>48.144300000000001</v>
      </c>
      <c r="G18" s="62">
        <f t="shared" si="0"/>
        <v>4.3767545454545456</v>
      </c>
      <c r="H18" s="63">
        <f t="shared" ref="H18:I50" si="3">F18</f>
        <v>48.144300000000001</v>
      </c>
      <c r="I18" s="64">
        <f t="shared" si="1"/>
        <v>4.3767545454545456</v>
      </c>
      <c r="J18" s="65">
        <f>'[1]23.06.'!H18</f>
        <v>48.144300000000001</v>
      </c>
      <c r="K18" s="65">
        <f t="shared" si="2"/>
        <v>0</v>
      </c>
    </row>
    <row r="19" spans="1:11" ht="15" customHeight="1" x14ac:dyDescent="0.25">
      <c r="A19" s="58" t="s">
        <v>301</v>
      </c>
      <c r="B19" s="59" t="s">
        <v>302</v>
      </c>
      <c r="C19" s="60" t="s">
        <v>292</v>
      </c>
      <c r="D19" s="58"/>
      <c r="E19" s="58"/>
      <c r="F19" s="61">
        <v>47.792299999999997</v>
      </c>
      <c r="G19" s="62">
        <f t="shared" si="0"/>
        <v>4.3447545454545455</v>
      </c>
      <c r="H19" s="63">
        <f t="shared" si="3"/>
        <v>47.792299999999997</v>
      </c>
      <c r="I19" s="64">
        <f t="shared" si="1"/>
        <v>4.3447545454545455</v>
      </c>
      <c r="J19" s="65">
        <f>'[1]23.06.'!H19</f>
        <v>47.792299999999997</v>
      </c>
      <c r="K19" s="65">
        <f t="shared" si="2"/>
        <v>0</v>
      </c>
    </row>
    <row r="20" spans="1:11" ht="15" customHeight="1" x14ac:dyDescent="0.25">
      <c r="A20" s="58" t="s">
        <v>303</v>
      </c>
      <c r="B20" s="59" t="s">
        <v>304</v>
      </c>
      <c r="C20" s="60" t="s">
        <v>292</v>
      </c>
      <c r="D20" s="58"/>
      <c r="E20" s="58"/>
      <c r="F20" s="61">
        <v>38.255299999999998</v>
      </c>
      <c r="G20" s="62">
        <f t="shared" si="0"/>
        <v>3.4777545454545455</v>
      </c>
      <c r="H20" s="63">
        <f t="shared" si="3"/>
        <v>38.255299999999998</v>
      </c>
      <c r="I20" s="64">
        <f t="shared" si="1"/>
        <v>3.4777545454545455</v>
      </c>
      <c r="J20" s="65">
        <f>'[1]23.06.'!H20</f>
        <v>38.255299999999998</v>
      </c>
      <c r="K20" s="65">
        <f t="shared" si="2"/>
        <v>0</v>
      </c>
    </row>
    <row r="21" spans="1:11" ht="15" customHeight="1" x14ac:dyDescent="0.25">
      <c r="A21" s="58" t="s">
        <v>305</v>
      </c>
      <c r="B21" s="59" t="s">
        <v>306</v>
      </c>
      <c r="C21" s="60" t="s">
        <v>292</v>
      </c>
      <c r="D21" s="58"/>
      <c r="E21" s="58"/>
      <c r="F21" s="61">
        <v>34.204500000000003</v>
      </c>
      <c r="G21" s="62">
        <f t="shared" si="0"/>
        <v>3.1095000000000002</v>
      </c>
      <c r="H21" s="63">
        <f t="shared" si="3"/>
        <v>34.204500000000003</v>
      </c>
      <c r="I21" s="64">
        <f t="shared" si="1"/>
        <v>3.1095000000000002</v>
      </c>
      <c r="J21" s="65">
        <f>'[1]23.06.'!H21</f>
        <v>34.204500000000003</v>
      </c>
      <c r="K21" s="65">
        <f t="shared" si="2"/>
        <v>0</v>
      </c>
    </row>
    <row r="22" spans="1:11" ht="15" customHeight="1" x14ac:dyDescent="0.25">
      <c r="A22" s="58" t="s">
        <v>307</v>
      </c>
      <c r="B22" s="66" t="s">
        <v>308</v>
      </c>
      <c r="C22" s="60" t="s">
        <v>292</v>
      </c>
      <c r="D22" s="58"/>
      <c r="E22" s="58"/>
      <c r="F22" s="61">
        <v>6.1643999999999997</v>
      </c>
      <c r="G22" s="62">
        <f t="shared" si="0"/>
        <v>0.56040000000000001</v>
      </c>
      <c r="H22" s="63">
        <f>F22</f>
        <v>6.1643999999999997</v>
      </c>
      <c r="I22" s="64">
        <f t="shared" si="1"/>
        <v>0.56040000000000001</v>
      </c>
      <c r="J22" s="65">
        <f>'[1]23.06.'!H22</f>
        <v>6.1643999999999997</v>
      </c>
      <c r="K22" s="65">
        <f t="shared" si="2"/>
        <v>0</v>
      </c>
    </row>
    <row r="23" spans="1:11" ht="15" customHeight="1" x14ac:dyDescent="0.25">
      <c r="A23" s="58" t="s">
        <v>309</v>
      </c>
      <c r="B23" s="66" t="s">
        <v>310</v>
      </c>
      <c r="C23" s="60" t="s">
        <v>292</v>
      </c>
      <c r="D23" s="58"/>
      <c r="E23" s="58"/>
      <c r="F23" s="61">
        <v>6.1643999999999997</v>
      </c>
      <c r="G23" s="62">
        <f t="shared" si="0"/>
        <v>0.56040000000000001</v>
      </c>
      <c r="H23" s="63">
        <f t="shared" si="3"/>
        <v>6.1643999999999997</v>
      </c>
      <c r="I23" s="64">
        <f t="shared" si="1"/>
        <v>0.56040000000000001</v>
      </c>
      <c r="J23" s="65">
        <f>'[1]23.06.'!H23</f>
        <v>6.1643999999999997</v>
      </c>
      <c r="K23" s="65">
        <f t="shared" si="2"/>
        <v>0</v>
      </c>
    </row>
    <row r="24" spans="1:11" ht="15" customHeight="1" x14ac:dyDescent="0.25">
      <c r="A24" s="58" t="s">
        <v>311</v>
      </c>
      <c r="B24" s="66" t="s">
        <v>312</v>
      </c>
      <c r="C24" s="60" t="s">
        <v>292</v>
      </c>
      <c r="D24" s="58"/>
      <c r="E24" s="58"/>
      <c r="F24" s="61">
        <f>4.054*1.1</f>
        <v>4.4594000000000005</v>
      </c>
      <c r="G24" s="62">
        <f t="shared" si="0"/>
        <v>0.40540000000000009</v>
      </c>
      <c r="H24" s="63">
        <f t="shared" si="3"/>
        <v>4.4594000000000005</v>
      </c>
      <c r="I24" s="64">
        <f t="shared" si="1"/>
        <v>0.40540000000000009</v>
      </c>
      <c r="J24" s="65">
        <f>'[1]23.06.'!H24</f>
        <v>4.4594000000000005</v>
      </c>
      <c r="K24" s="65">
        <f t="shared" si="2"/>
        <v>0</v>
      </c>
    </row>
    <row r="25" spans="1:11" ht="15" customHeight="1" x14ac:dyDescent="0.25">
      <c r="A25" s="58" t="s">
        <v>313</v>
      </c>
      <c r="B25" s="66" t="s">
        <v>314</v>
      </c>
      <c r="C25" s="60" t="s">
        <v>292</v>
      </c>
      <c r="D25" s="58"/>
      <c r="E25" s="58"/>
      <c r="F25" s="61">
        <f>3.608*1.1</f>
        <v>3.9688000000000003</v>
      </c>
      <c r="G25" s="62">
        <f t="shared" si="0"/>
        <v>0.36080000000000001</v>
      </c>
      <c r="H25" s="63">
        <f t="shared" si="3"/>
        <v>3.9688000000000003</v>
      </c>
      <c r="I25" s="64">
        <f t="shared" si="1"/>
        <v>0.36080000000000001</v>
      </c>
      <c r="J25" s="65">
        <f>'[1]23.06.'!H25</f>
        <v>3.9688000000000003</v>
      </c>
      <c r="K25" s="65">
        <f t="shared" si="2"/>
        <v>0</v>
      </c>
    </row>
    <row r="26" spans="1:11" ht="15" customHeight="1" x14ac:dyDescent="0.25">
      <c r="A26" s="58" t="s">
        <v>315</v>
      </c>
      <c r="B26" s="59" t="s">
        <v>316</v>
      </c>
      <c r="C26" s="60" t="s">
        <v>317</v>
      </c>
      <c r="D26" s="58"/>
      <c r="E26" s="58"/>
      <c r="F26" s="61">
        <v>3.2862</v>
      </c>
      <c r="G26" s="62">
        <f t="shared" si="0"/>
        <v>0.29874545454545454</v>
      </c>
      <c r="H26" s="63">
        <f t="shared" si="3"/>
        <v>3.2862</v>
      </c>
      <c r="I26" s="64">
        <f t="shared" si="1"/>
        <v>0.29874545454545454</v>
      </c>
      <c r="J26" s="65">
        <f>'[1]23.06.'!H26</f>
        <v>3.2862</v>
      </c>
      <c r="K26" s="65">
        <f t="shared" si="2"/>
        <v>0</v>
      </c>
    </row>
    <row r="27" spans="1:11" ht="15" customHeight="1" x14ac:dyDescent="0.25">
      <c r="A27" s="58" t="s">
        <v>318</v>
      </c>
      <c r="B27" s="59" t="s">
        <v>319</v>
      </c>
      <c r="C27" s="60" t="s">
        <v>292</v>
      </c>
      <c r="D27" s="58"/>
      <c r="E27" s="58"/>
      <c r="F27" s="67">
        <v>104.309</v>
      </c>
      <c r="G27" s="62">
        <f t="shared" si="0"/>
        <v>9.4826363636363631</v>
      </c>
      <c r="H27" s="63">
        <f t="shared" si="3"/>
        <v>104.309</v>
      </c>
      <c r="I27" s="64">
        <f t="shared" si="1"/>
        <v>9.4826363636363631</v>
      </c>
      <c r="J27" s="65">
        <f>'[1]23.06.'!H27</f>
        <v>104.309</v>
      </c>
      <c r="K27" s="65">
        <f t="shared" si="2"/>
        <v>0</v>
      </c>
    </row>
    <row r="28" spans="1:11" ht="15" customHeight="1" x14ac:dyDescent="0.25">
      <c r="A28" s="58" t="s">
        <v>320</v>
      </c>
      <c r="B28" s="59" t="s">
        <v>321</v>
      </c>
      <c r="C28" s="60" t="s">
        <v>292</v>
      </c>
      <c r="D28" s="58"/>
      <c r="E28" s="58"/>
      <c r="F28" s="61">
        <f>64.619*1.1</f>
        <v>71.0809</v>
      </c>
      <c r="G28" s="62">
        <f t="shared" si="0"/>
        <v>6.4619</v>
      </c>
      <c r="H28" s="63">
        <f t="shared" si="3"/>
        <v>71.0809</v>
      </c>
      <c r="I28" s="64">
        <f t="shared" si="1"/>
        <v>6.4619</v>
      </c>
      <c r="J28" s="65">
        <f>'[1]23.06.'!H28</f>
        <v>71.0809</v>
      </c>
      <c r="K28" s="65">
        <f t="shared" si="2"/>
        <v>0</v>
      </c>
    </row>
    <row r="29" spans="1:11" ht="15" customHeight="1" x14ac:dyDescent="0.25">
      <c r="A29" s="58" t="s">
        <v>322</v>
      </c>
      <c r="B29" s="59" t="s">
        <v>323</v>
      </c>
      <c r="C29" s="60" t="s">
        <v>292</v>
      </c>
      <c r="D29" s="58"/>
      <c r="E29" s="58"/>
      <c r="F29" s="61">
        <f>9.453*1.1</f>
        <v>10.398300000000001</v>
      </c>
      <c r="G29" s="62">
        <f t="shared" si="0"/>
        <v>0.94530000000000003</v>
      </c>
      <c r="H29" s="63">
        <f t="shared" si="3"/>
        <v>10.398300000000001</v>
      </c>
      <c r="I29" s="64">
        <f t="shared" si="1"/>
        <v>0.94530000000000003</v>
      </c>
      <c r="J29" s="65">
        <f>'[1]23.06.'!H29</f>
        <v>10.398300000000001</v>
      </c>
      <c r="K29" s="65">
        <f t="shared" si="2"/>
        <v>0</v>
      </c>
    </row>
    <row r="30" spans="1:11" ht="15" customHeight="1" x14ac:dyDescent="0.25">
      <c r="A30" s="58" t="s">
        <v>324</v>
      </c>
      <c r="B30" s="59" t="s">
        <v>325</v>
      </c>
      <c r="C30" s="60" t="s">
        <v>317</v>
      </c>
      <c r="D30" s="58"/>
      <c r="E30" s="58"/>
      <c r="F30" s="61">
        <v>27.732299999999999</v>
      </c>
      <c r="G30" s="62">
        <f t="shared" si="0"/>
        <v>2.5211181818181818</v>
      </c>
      <c r="H30" s="63">
        <f t="shared" si="3"/>
        <v>27.732299999999999</v>
      </c>
      <c r="I30" s="64">
        <f t="shared" si="1"/>
        <v>2.5211181818181818</v>
      </c>
      <c r="J30" s="65">
        <f>'[1]23.06.'!H30</f>
        <v>27.732299999999999</v>
      </c>
      <c r="K30" s="65">
        <f t="shared" si="2"/>
        <v>0</v>
      </c>
    </row>
    <row r="31" spans="1:11" ht="15" customHeight="1" x14ac:dyDescent="0.25">
      <c r="A31" s="58" t="s">
        <v>326</v>
      </c>
      <c r="B31" s="59" t="s">
        <v>327</v>
      </c>
      <c r="C31" s="60" t="s">
        <v>292</v>
      </c>
      <c r="D31" s="58"/>
      <c r="E31" s="58"/>
      <c r="F31" s="61">
        <v>5.8707000000000003</v>
      </c>
      <c r="G31" s="62">
        <f t="shared" si="0"/>
        <v>0.53369999999999995</v>
      </c>
      <c r="H31" s="63">
        <f t="shared" si="3"/>
        <v>5.8707000000000003</v>
      </c>
      <c r="I31" s="64">
        <f t="shared" si="1"/>
        <v>0.53369999999999995</v>
      </c>
      <c r="J31" s="65">
        <f>'[1]23.06.'!H31</f>
        <v>5.8707000000000003</v>
      </c>
      <c r="K31" s="65">
        <f t="shared" si="2"/>
        <v>0</v>
      </c>
    </row>
    <row r="32" spans="1:11" ht="15" customHeight="1" x14ac:dyDescent="0.25">
      <c r="A32" s="58" t="s">
        <v>328</v>
      </c>
      <c r="B32" s="68" t="s">
        <v>329</v>
      </c>
      <c r="C32" s="60" t="s">
        <v>292</v>
      </c>
      <c r="D32" s="58"/>
      <c r="E32" s="58"/>
      <c r="F32" s="61">
        <f>6.086*1.1</f>
        <v>6.6946000000000012</v>
      </c>
      <c r="G32" s="62">
        <f t="shared" si="0"/>
        <v>0.60860000000000014</v>
      </c>
      <c r="H32" s="63">
        <f t="shared" si="3"/>
        <v>6.6946000000000012</v>
      </c>
      <c r="I32" s="64">
        <f t="shared" si="1"/>
        <v>0.60860000000000014</v>
      </c>
      <c r="J32" s="65">
        <f>'[1]23.06.'!H32</f>
        <v>6.6946000000000012</v>
      </c>
      <c r="K32" s="65">
        <f t="shared" si="2"/>
        <v>0</v>
      </c>
    </row>
    <row r="33" spans="1:11" ht="15" customHeight="1" x14ac:dyDescent="0.25">
      <c r="A33" s="58" t="s">
        <v>330</v>
      </c>
      <c r="B33" s="59" t="s">
        <v>331</v>
      </c>
      <c r="C33" s="60" t="s">
        <v>292</v>
      </c>
      <c r="D33" s="58"/>
      <c r="E33" s="58"/>
      <c r="F33" s="62">
        <v>8.3567</v>
      </c>
      <c r="G33" s="62">
        <f t="shared" si="0"/>
        <v>0.75970000000000004</v>
      </c>
      <c r="H33" s="63">
        <f t="shared" si="3"/>
        <v>8.3567</v>
      </c>
      <c r="I33" s="64">
        <f t="shared" si="1"/>
        <v>0.75970000000000004</v>
      </c>
      <c r="J33" s="65">
        <f>'[1]23.06.'!H33</f>
        <v>8.3567</v>
      </c>
      <c r="K33" s="65">
        <f t="shared" si="2"/>
        <v>0</v>
      </c>
    </row>
    <row r="34" spans="1:11" ht="15" customHeight="1" x14ac:dyDescent="0.25">
      <c r="A34" s="58" t="s">
        <v>332</v>
      </c>
      <c r="B34" s="59" t="s">
        <v>333</v>
      </c>
      <c r="C34" s="60" t="s">
        <v>292</v>
      </c>
      <c r="D34" s="58"/>
      <c r="E34" s="58"/>
      <c r="F34" s="62">
        <v>11.969099999999999</v>
      </c>
      <c r="G34" s="62">
        <f t="shared" si="0"/>
        <v>1.0880999999999998</v>
      </c>
      <c r="H34" s="63">
        <f t="shared" si="3"/>
        <v>11.969099999999999</v>
      </c>
      <c r="I34" s="64">
        <f t="shared" si="1"/>
        <v>1.0880999999999998</v>
      </c>
      <c r="J34" s="65">
        <f>'[1]23.06.'!H34</f>
        <v>11.969099999999999</v>
      </c>
      <c r="K34" s="65">
        <f t="shared" si="2"/>
        <v>0</v>
      </c>
    </row>
    <row r="35" spans="1:11" ht="15" customHeight="1" x14ac:dyDescent="0.25">
      <c r="A35" s="58" t="s">
        <v>334</v>
      </c>
      <c r="B35" s="68" t="s">
        <v>335</v>
      </c>
      <c r="C35" s="60" t="s">
        <v>292</v>
      </c>
      <c r="D35" s="58"/>
      <c r="E35" s="58"/>
      <c r="F35" s="69">
        <v>0.14940000000000001</v>
      </c>
      <c r="G35" s="62">
        <f t="shared" si="0"/>
        <v>1.3581818181818181E-2</v>
      </c>
      <c r="H35" s="63">
        <f t="shared" si="3"/>
        <v>0.14940000000000001</v>
      </c>
      <c r="I35" s="64">
        <f t="shared" si="1"/>
        <v>1.3581818181818181E-2</v>
      </c>
      <c r="J35" s="65">
        <f>'[1]23.06.'!H35</f>
        <v>0.14940000000000001</v>
      </c>
      <c r="K35" s="65">
        <f t="shared" si="2"/>
        <v>0</v>
      </c>
    </row>
    <row r="36" spans="1:11" ht="15" customHeight="1" x14ac:dyDescent="0.25">
      <c r="A36" s="58" t="s">
        <v>336</v>
      </c>
      <c r="B36" s="68" t="s">
        <v>337</v>
      </c>
      <c r="C36" s="60" t="s">
        <v>292</v>
      </c>
      <c r="D36" s="58"/>
      <c r="E36" s="58"/>
      <c r="F36" s="62">
        <f>18.75*1.1</f>
        <v>20.625</v>
      </c>
      <c r="G36" s="62">
        <f t="shared" si="0"/>
        <v>1.875</v>
      </c>
      <c r="H36" s="63">
        <f t="shared" si="3"/>
        <v>20.625</v>
      </c>
      <c r="I36" s="64">
        <f t="shared" si="1"/>
        <v>1.875</v>
      </c>
      <c r="J36" s="65">
        <f>'[1]23.06.'!H36</f>
        <v>20.625</v>
      </c>
      <c r="K36" s="65">
        <f t="shared" si="2"/>
        <v>0</v>
      </c>
    </row>
    <row r="37" spans="1:11" ht="15" customHeight="1" x14ac:dyDescent="0.25">
      <c r="A37" s="58" t="s">
        <v>338</v>
      </c>
      <c r="B37" s="68" t="s">
        <v>339</v>
      </c>
      <c r="C37" s="60" t="s">
        <v>292</v>
      </c>
      <c r="D37" s="58"/>
      <c r="E37" s="58"/>
      <c r="F37" s="62">
        <f>9.085*1.1</f>
        <v>9.9935000000000009</v>
      </c>
      <c r="G37" s="62">
        <f t="shared" si="0"/>
        <v>0.90849999999999997</v>
      </c>
      <c r="H37" s="63">
        <f t="shared" si="3"/>
        <v>9.9935000000000009</v>
      </c>
      <c r="I37" s="64">
        <f t="shared" si="1"/>
        <v>0.90849999999999997</v>
      </c>
      <c r="J37" s="65">
        <f>'[1]23.06.'!H37</f>
        <v>9.9935000000000009</v>
      </c>
      <c r="K37" s="65">
        <f t="shared" si="2"/>
        <v>0</v>
      </c>
    </row>
    <row r="38" spans="1:11" ht="15" customHeight="1" x14ac:dyDescent="0.25">
      <c r="A38" s="32" t="s">
        <v>340</v>
      </c>
      <c r="B38" s="66" t="s">
        <v>341</v>
      </c>
      <c r="C38" s="70" t="s">
        <v>292</v>
      </c>
      <c r="D38" s="32"/>
      <c r="E38" s="32"/>
      <c r="F38" s="71">
        <v>292.34699999999998</v>
      </c>
      <c r="G38" s="62">
        <f t="shared" si="0"/>
        <v>26.576999999999998</v>
      </c>
      <c r="H38" s="72">
        <f t="shared" si="3"/>
        <v>292.34699999999998</v>
      </c>
      <c r="I38" s="73">
        <f t="shared" si="1"/>
        <v>26.576999999999998</v>
      </c>
      <c r="J38" s="65">
        <f>'[1]23.06.'!H38</f>
        <v>292.34699999999998</v>
      </c>
      <c r="K38" s="65">
        <f t="shared" si="2"/>
        <v>0</v>
      </c>
    </row>
    <row r="39" spans="1:11" ht="15" customHeight="1" x14ac:dyDescent="0.25">
      <c r="A39" s="58" t="s">
        <v>342</v>
      </c>
      <c r="B39" s="68" t="s">
        <v>343</v>
      </c>
      <c r="C39" s="60" t="s">
        <v>292</v>
      </c>
      <c r="D39" s="58"/>
      <c r="E39" s="58"/>
      <c r="F39" s="74">
        <v>4.8023999999999996</v>
      </c>
      <c r="G39" s="62">
        <f t="shared" si="0"/>
        <v>0.43658181818181813</v>
      </c>
      <c r="H39" s="63">
        <f t="shared" si="3"/>
        <v>4.8023999999999996</v>
      </c>
      <c r="I39" s="64">
        <f t="shared" si="1"/>
        <v>0.43658181818181813</v>
      </c>
      <c r="J39" s="65">
        <f>'[1]23.06.'!H39</f>
        <v>4.8023999999999996</v>
      </c>
      <c r="K39" s="65">
        <f t="shared" si="2"/>
        <v>0</v>
      </c>
    </row>
    <row r="40" spans="1:11" ht="15" customHeight="1" x14ac:dyDescent="0.25">
      <c r="A40" s="58" t="s">
        <v>344</v>
      </c>
      <c r="B40" s="68" t="s">
        <v>345</v>
      </c>
      <c r="C40" s="60" t="s">
        <v>292</v>
      </c>
      <c r="D40" s="58"/>
      <c r="E40" s="58"/>
      <c r="F40" s="61">
        <v>263.714</v>
      </c>
      <c r="G40" s="62">
        <f t="shared" si="0"/>
        <v>23.974</v>
      </c>
      <c r="H40" s="63">
        <f t="shared" si="3"/>
        <v>263.714</v>
      </c>
      <c r="I40" s="64">
        <f t="shared" si="1"/>
        <v>23.974</v>
      </c>
      <c r="J40" s="65">
        <f>'[1]23.06.'!H40</f>
        <v>263.714</v>
      </c>
      <c r="K40" s="65">
        <f t="shared" si="2"/>
        <v>0</v>
      </c>
    </row>
    <row r="41" spans="1:11" ht="15" customHeight="1" x14ac:dyDescent="0.25">
      <c r="A41" s="58" t="s">
        <v>346</v>
      </c>
      <c r="B41" s="59" t="s">
        <v>347</v>
      </c>
      <c r="C41" s="60" t="s">
        <v>292</v>
      </c>
      <c r="D41" s="58"/>
      <c r="E41" s="58"/>
      <c r="F41" s="67">
        <v>89.426500000000004</v>
      </c>
      <c r="G41" s="62">
        <f t="shared" si="0"/>
        <v>8.1296818181818189</v>
      </c>
      <c r="H41" s="63">
        <f t="shared" si="3"/>
        <v>89.426500000000004</v>
      </c>
      <c r="I41" s="64">
        <f t="shared" si="1"/>
        <v>8.1296818181818189</v>
      </c>
      <c r="J41" s="65">
        <f>'[1]23.06.'!H41</f>
        <v>89.426500000000004</v>
      </c>
      <c r="K41" s="65">
        <f t="shared" si="2"/>
        <v>0</v>
      </c>
    </row>
    <row r="42" spans="1:11" ht="15" customHeight="1" x14ac:dyDescent="0.25">
      <c r="A42" s="58" t="s">
        <v>348</v>
      </c>
      <c r="B42" s="66" t="s">
        <v>349</v>
      </c>
      <c r="C42" s="60" t="s">
        <v>292</v>
      </c>
      <c r="D42" s="58"/>
      <c r="E42" s="58"/>
      <c r="F42" s="61">
        <v>204.42400000000001</v>
      </c>
      <c r="G42" s="62">
        <f t="shared" si="0"/>
        <v>18.584</v>
      </c>
      <c r="H42" s="63">
        <f t="shared" si="3"/>
        <v>204.42400000000001</v>
      </c>
      <c r="I42" s="64">
        <f t="shared" si="1"/>
        <v>18.584</v>
      </c>
      <c r="J42" s="65">
        <f>'[1]23.06.'!H42</f>
        <v>204.42400000000001</v>
      </c>
      <c r="K42" s="65">
        <f t="shared" si="2"/>
        <v>0</v>
      </c>
    </row>
    <row r="43" spans="1:11" ht="15" customHeight="1" x14ac:dyDescent="0.25">
      <c r="A43" s="58" t="s">
        <v>350</v>
      </c>
      <c r="B43" s="59" t="s">
        <v>351</v>
      </c>
      <c r="C43" s="60" t="s">
        <v>292</v>
      </c>
      <c r="D43" s="58"/>
      <c r="E43" s="58"/>
      <c r="F43" s="61">
        <v>13.443099999999999</v>
      </c>
      <c r="G43" s="62">
        <f t="shared" si="0"/>
        <v>1.2220999999999997</v>
      </c>
      <c r="H43" s="63">
        <f t="shared" si="3"/>
        <v>13.443099999999999</v>
      </c>
      <c r="I43" s="64">
        <f t="shared" si="1"/>
        <v>1.2220999999999997</v>
      </c>
      <c r="J43" s="65">
        <f>'[1]23.06.'!H43</f>
        <v>13.443099999999999</v>
      </c>
      <c r="K43" s="65">
        <f t="shared" si="2"/>
        <v>0</v>
      </c>
    </row>
    <row r="44" spans="1:11" ht="15" customHeight="1" x14ac:dyDescent="0.25">
      <c r="A44" s="58" t="s">
        <v>352</v>
      </c>
      <c r="B44" s="59" t="s">
        <v>353</v>
      </c>
      <c r="C44" s="60" t="s">
        <v>292</v>
      </c>
      <c r="D44" s="58"/>
      <c r="E44" s="58"/>
      <c r="F44" s="61">
        <f>12.652*1.1</f>
        <v>13.917200000000001</v>
      </c>
      <c r="G44" s="62">
        <f t="shared" si="0"/>
        <v>1.2652000000000003</v>
      </c>
      <c r="H44" s="63">
        <f t="shared" si="3"/>
        <v>13.917200000000001</v>
      </c>
      <c r="I44" s="64">
        <f t="shared" si="1"/>
        <v>1.2652000000000003</v>
      </c>
      <c r="J44" s="65">
        <f>'[1]23.06.'!H44</f>
        <v>13.917200000000001</v>
      </c>
      <c r="K44" s="65">
        <f t="shared" si="2"/>
        <v>0</v>
      </c>
    </row>
    <row r="45" spans="1:11" ht="15" customHeight="1" x14ac:dyDescent="0.25">
      <c r="A45" s="58" t="s">
        <v>354</v>
      </c>
      <c r="B45" s="59" t="s">
        <v>355</v>
      </c>
      <c r="C45" s="60" t="s">
        <v>292</v>
      </c>
      <c r="D45" s="58"/>
      <c r="E45" s="58"/>
      <c r="F45" s="61">
        <f>7.4*1.1</f>
        <v>8.14</v>
      </c>
      <c r="G45" s="62">
        <f t="shared" si="0"/>
        <v>0.7400000000000001</v>
      </c>
      <c r="H45" s="63">
        <f t="shared" si="3"/>
        <v>8.14</v>
      </c>
      <c r="I45" s="64">
        <f t="shared" si="1"/>
        <v>0.7400000000000001</v>
      </c>
      <c r="J45" s="65">
        <f>'[1]23.06.'!H45</f>
        <v>8.14</v>
      </c>
      <c r="K45" s="65">
        <f t="shared" si="2"/>
        <v>0</v>
      </c>
    </row>
    <row r="46" spans="1:11" ht="15" customHeight="1" x14ac:dyDescent="0.25">
      <c r="A46" s="58" t="s">
        <v>356</v>
      </c>
      <c r="B46" s="59" t="s">
        <v>357</v>
      </c>
      <c r="C46" s="60" t="s">
        <v>292</v>
      </c>
      <c r="D46" s="58"/>
      <c r="E46" s="58"/>
      <c r="F46" s="61">
        <v>23.3794</v>
      </c>
      <c r="G46" s="62">
        <f t="shared" si="0"/>
        <v>2.1254</v>
      </c>
      <c r="H46" s="63">
        <f t="shared" si="3"/>
        <v>23.3794</v>
      </c>
      <c r="I46" s="64">
        <f t="shared" si="1"/>
        <v>2.1254</v>
      </c>
      <c r="J46" s="65">
        <f>'[1]23.06.'!H46</f>
        <v>23.3794</v>
      </c>
      <c r="K46" s="65">
        <f t="shared" si="2"/>
        <v>0</v>
      </c>
    </row>
    <row r="47" spans="1:11" ht="15" customHeight="1" x14ac:dyDescent="0.25">
      <c r="A47" s="58" t="s">
        <v>358</v>
      </c>
      <c r="B47" s="59" t="s">
        <v>359</v>
      </c>
      <c r="C47" s="60" t="s">
        <v>292</v>
      </c>
      <c r="D47" s="58"/>
      <c r="E47" s="58"/>
      <c r="F47" s="61">
        <v>98.694900000000004</v>
      </c>
      <c r="G47" s="62">
        <f t="shared" si="0"/>
        <v>8.9722636363636372</v>
      </c>
      <c r="H47" s="63">
        <f t="shared" si="3"/>
        <v>98.694900000000004</v>
      </c>
      <c r="I47" s="64">
        <f t="shared" si="1"/>
        <v>8.9722636363636372</v>
      </c>
      <c r="J47" s="65">
        <f>'[1]23.06.'!H47</f>
        <v>98.694900000000004</v>
      </c>
      <c r="K47" s="65">
        <f t="shared" si="2"/>
        <v>0</v>
      </c>
    </row>
    <row r="48" spans="1:11" ht="15" customHeight="1" x14ac:dyDescent="0.25">
      <c r="A48" s="58" t="s">
        <v>360</v>
      </c>
      <c r="B48" s="59" t="s">
        <v>361</v>
      </c>
      <c r="C48" s="60" t="s">
        <v>292</v>
      </c>
      <c r="D48" s="58"/>
      <c r="E48" s="58"/>
      <c r="F48" s="61">
        <v>12.872199999999999</v>
      </c>
      <c r="G48" s="62">
        <f t="shared" si="0"/>
        <v>1.1701999999999999</v>
      </c>
      <c r="H48" s="63">
        <f t="shared" si="3"/>
        <v>12.872199999999999</v>
      </c>
      <c r="I48" s="64">
        <f t="shared" si="1"/>
        <v>1.1701999999999999</v>
      </c>
      <c r="J48" s="65">
        <f>'[1]23.06.'!H48</f>
        <v>12.872199999999999</v>
      </c>
      <c r="K48" s="65">
        <f t="shared" si="2"/>
        <v>0</v>
      </c>
    </row>
    <row r="49" spans="1:11" ht="15" customHeight="1" x14ac:dyDescent="0.25">
      <c r="A49" s="58" t="s">
        <v>362</v>
      </c>
      <c r="B49" s="59" t="s">
        <v>363</v>
      </c>
      <c r="C49" s="60" t="s">
        <v>292</v>
      </c>
      <c r="D49" s="58"/>
      <c r="E49" s="58"/>
      <c r="F49" s="61">
        <v>15.133800000000001</v>
      </c>
      <c r="G49" s="62">
        <f t="shared" si="0"/>
        <v>1.3758000000000001</v>
      </c>
      <c r="H49" s="63">
        <f t="shared" si="3"/>
        <v>15.133800000000001</v>
      </c>
      <c r="I49" s="64">
        <f>G49</f>
        <v>1.3758000000000001</v>
      </c>
      <c r="J49" s="65">
        <f>'[1]23.06.'!H49</f>
        <v>15.133800000000001</v>
      </c>
      <c r="K49" s="65">
        <f t="shared" si="2"/>
        <v>0</v>
      </c>
    </row>
    <row r="50" spans="1:11" ht="15" customHeight="1" x14ac:dyDescent="0.25">
      <c r="A50" s="58" t="s">
        <v>364</v>
      </c>
      <c r="B50" s="59" t="s">
        <v>365</v>
      </c>
      <c r="C50" s="60" t="s">
        <v>292</v>
      </c>
      <c r="D50" s="58"/>
      <c r="E50" s="58"/>
      <c r="F50" s="61">
        <v>6.2183000000000002</v>
      </c>
      <c r="G50" s="62">
        <f t="shared" si="0"/>
        <v>0.56530000000000002</v>
      </c>
      <c r="H50" s="63">
        <f t="shared" si="3"/>
        <v>6.2183000000000002</v>
      </c>
      <c r="I50" s="64">
        <f t="shared" si="3"/>
        <v>0.56530000000000002</v>
      </c>
      <c r="J50" s="65">
        <f>'[1]23.06.'!H50</f>
        <v>6.2183000000000002</v>
      </c>
      <c r="K50" s="65">
        <f t="shared" si="2"/>
        <v>0</v>
      </c>
    </row>
    <row r="51" spans="1:11" ht="15" customHeight="1" x14ac:dyDescent="0.25">
      <c r="A51" s="58" t="s">
        <v>366</v>
      </c>
      <c r="B51" s="59" t="s">
        <v>367</v>
      </c>
      <c r="C51" s="60" t="s">
        <v>292</v>
      </c>
      <c r="D51" s="58"/>
      <c r="E51" s="58"/>
      <c r="F51" s="61">
        <v>69.489000000000004</v>
      </c>
      <c r="G51" s="62">
        <f t="shared" si="0"/>
        <v>6.3171818181818189</v>
      </c>
      <c r="H51" s="63">
        <f t="shared" ref="H51:I56" si="4">F51</f>
        <v>69.489000000000004</v>
      </c>
      <c r="I51" s="64">
        <f t="shared" si="4"/>
        <v>6.3171818181818189</v>
      </c>
      <c r="J51" s="65">
        <f>'[1]23.06.'!H51</f>
        <v>69.489000000000004</v>
      </c>
      <c r="K51" s="65">
        <f t="shared" si="2"/>
        <v>0</v>
      </c>
    </row>
    <row r="52" spans="1:11" ht="15" customHeight="1" x14ac:dyDescent="0.25">
      <c r="A52" s="58" t="s">
        <v>368</v>
      </c>
      <c r="B52" s="59" t="s">
        <v>369</v>
      </c>
      <c r="C52" s="60" t="s">
        <v>292</v>
      </c>
      <c r="D52" s="58"/>
      <c r="E52" s="58"/>
      <c r="F52" s="61">
        <v>34.025799999999997</v>
      </c>
      <c r="G52" s="62">
        <f t="shared" si="0"/>
        <v>3.0932545454545455</v>
      </c>
      <c r="H52" s="63">
        <f t="shared" si="4"/>
        <v>34.025799999999997</v>
      </c>
      <c r="I52" s="64">
        <f t="shared" si="4"/>
        <v>3.0932545454545455</v>
      </c>
      <c r="J52" s="65">
        <f>'[1]23.06.'!H52</f>
        <v>34.025799999999997</v>
      </c>
      <c r="K52" s="65">
        <f t="shared" si="2"/>
        <v>0</v>
      </c>
    </row>
    <row r="53" spans="1:11" ht="15" customHeight="1" x14ac:dyDescent="0.25">
      <c r="A53" s="58" t="s">
        <v>370</v>
      </c>
      <c r="B53" s="59" t="s">
        <v>371</v>
      </c>
      <c r="C53" s="60" t="s">
        <v>292</v>
      </c>
      <c r="D53" s="58"/>
      <c r="E53" s="58"/>
      <c r="F53" s="61">
        <v>30.805499999999999</v>
      </c>
      <c r="G53" s="62">
        <f t="shared" si="0"/>
        <v>2.8005</v>
      </c>
      <c r="H53" s="63">
        <f t="shared" si="4"/>
        <v>30.805499999999999</v>
      </c>
      <c r="I53" s="64">
        <f t="shared" si="4"/>
        <v>2.8005</v>
      </c>
      <c r="J53" s="65">
        <f>'[1]23.06.'!H53</f>
        <v>30.805499999999999</v>
      </c>
      <c r="K53" s="65">
        <f t="shared" si="2"/>
        <v>0</v>
      </c>
    </row>
    <row r="54" spans="1:11" ht="15" customHeight="1" x14ac:dyDescent="0.25">
      <c r="A54" s="58" t="s">
        <v>372</v>
      </c>
      <c r="B54" s="59" t="s">
        <v>373</v>
      </c>
      <c r="C54" s="60" t="s">
        <v>292</v>
      </c>
      <c r="D54" s="58"/>
      <c r="E54" s="58"/>
      <c r="F54" s="61">
        <v>26.295500000000001</v>
      </c>
      <c r="G54" s="62">
        <f t="shared" si="0"/>
        <v>2.3904999999999998</v>
      </c>
      <c r="H54" s="63">
        <f t="shared" si="4"/>
        <v>26.295500000000001</v>
      </c>
      <c r="I54" s="64">
        <f t="shared" si="4"/>
        <v>2.3904999999999998</v>
      </c>
      <c r="J54" s="65">
        <f>'[1]23.06.'!H54</f>
        <v>26.295500000000001</v>
      </c>
      <c r="K54" s="65">
        <f t="shared" si="2"/>
        <v>0</v>
      </c>
    </row>
    <row r="55" spans="1:11" ht="15" hidden="1" customHeight="1" x14ac:dyDescent="0.25">
      <c r="A55" s="58" t="s">
        <v>374</v>
      </c>
      <c r="B55" s="59" t="s">
        <v>375</v>
      </c>
      <c r="C55" s="60" t="s">
        <v>292</v>
      </c>
      <c r="D55" s="58"/>
      <c r="E55" s="58"/>
      <c r="F55" s="61">
        <v>4.7244999999999999</v>
      </c>
      <c r="G55" s="62">
        <f t="shared" si="0"/>
        <v>0.42949999999999999</v>
      </c>
      <c r="H55" s="63">
        <f t="shared" si="4"/>
        <v>4.7244999999999999</v>
      </c>
      <c r="I55" s="64">
        <f t="shared" si="4"/>
        <v>0.42949999999999999</v>
      </c>
      <c r="J55" s="65">
        <f>'[1]23.06.'!H55</f>
        <v>4.7244999999999999</v>
      </c>
      <c r="K55" s="65">
        <f t="shared" si="2"/>
        <v>0</v>
      </c>
    </row>
    <row r="56" spans="1:11" ht="15" customHeight="1" x14ac:dyDescent="0.25">
      <c r="A56" s="58" t="s">
        <v>376</v>
      </c>
      <c r="B56" s="59" t="s">
        <v>377</v>
      </c>
      <c r="C56" s="60" t="s">
        <v>292</v>
      </c>
      <c r="D56" s="58"/>
      <c r="E56" s="58"/>
      <c r="F56" s="61">
        <v>4.7530999999999999</v>
      </c>
      <c r="G56" s="62">
        <f t="shared" si="0"/>
        <v>0.43209999999999998</v>
      </c>
      <c r="H56" s="63">
        <f t="shared" si="4"/>
        <v>4.7530999999999999</v>
      </c>
      <c r="I56" s="64">
        <f t="shared" si="4"/>
        <v>0.43209999999999998</v>
      </c>
      <c r="J56" s="65">
        <f>'[1]23.06.'!H56</f>
        <v>4.7530999999999999</v>
      </c>
      <c r="K56" s="65">
        <f t="shared" si="2"/>
        <v>0</v>
      </c>
    </row>
    <row r="57" spans="1:11" ht="15" customHeight="1" x14ac:dyDescent="0.25">
      <c r="A57" s="58" t="s">
        <v>378</v>
      </c>
      <c r="B57" s="59" t="s">
        <v>379</v>
      </c>
      <c r="C57" s="60" t="s">
        <v>380</v>
      </c>
      <c r="D57" s="58"/>
      <c r="E57" s="58"/>
      <c r="F57" s="61">
        <v>442.7654</v>
      </c>
      <c r="G57" s="62">
        <f t="shared" si="0"/>
        <v>40.251400000000004</v>
      </c>
      <c r="H57" s="63">
        <f>F57</f>
        <v>442.7654</v>
      </c>
      <c r="I57" s="64">
        <f>G57</f>
        <v>40.251400000000004</v>
      </c>
      <c r="J57" s="65">
        <f>'[1]23.06.'!H57</f>
        <v>442.7654</v>
      </c>
      <c r="K57" s="65">
        <f t="shared" si="2"/>
        <v>0</v>
      </c>
    </row>
    <row r="58" spans="1:11" ht="15" customHeight="1" x14ac:dyDescent="0.25">
      <c r="A58" s="58" t="s">
        <v>381</v>
      </c>
      <c r="B58" s="59" t="s">
        <v>382</v>
      </c>
      <c r="C58" s="60" t="s">
        <v>380</v>
      </c>
      <c r="D58" s="58"/>
      <c r="E58" s="58"/>
      <c r="F58" s="61">
        <v>409.86</v>
      </c>
      <c r="G58" s="62">
        <f t="shared" si="0"/>
        <v>37.260000000000005</v>
      </c>
      <c r="H58" s="63">
        <f>F58</f>
        <v>409.86</v>
      </c>
      <c r="I58" s="64">
        <f>G58</f>
        <v>37.260000000000005</v>
      </c>
      <c r="J58" s="65">
        <f>'[1]23.06.'!H58</f>
        <v>409.86</v>
      </c>
      <c r="K58" s="65">
        <f t="shared" si="2"/>
        <v>0</v>
      </c>
    </row>
    <row r="59" spans="1:11" ht="15" customHeight="1" x14ac:dyDescent="0.25">
      <c r="A59" s="58" t="s">
        <v>383</v>
      </c>
      <c r="B59" s="59" t="s">
        <v>384</v>
      </c>
      <c r="C59" s="60" t="s">
        <v>380</v>
      </c>
      <c r="D59" s="58"/>
      <c r="E59" s="58"/>
      <c r="F59" s="75">
        <v>865.13</v>
      </c>
      <c r="G59" s="62">
        <f t="shared" si="0"/>
        <v>78.648181818181811</v>
      </c>
      <c r="H59" s="63">
        <f t="shared" ref="H59:I64" si="5">F59</f>
        <v>865.13</v>
      </c>
      <c r="I59" s="64">
        <f t="shared" si="5"/>
        <v>78.648181818181811</v>
      </c>
      <c r="J59" s="65">
        <f>'[1]23.06.'!H59</f>
        <v>865.13</v>
      </c>
      <c r="K59" s="65">
        <f t="shared" si="2"/>
        <v>0</v>
      </c>
    </row>
    <row r="60" spans="1:11" ht="15" hidden="1" customHeight="1" x14ac:dyDescent="0.25">
      <c r="A60" s="58" t="s">
        <v>385</v>
      </c>
      <c r="B60" s="59" t="s">
        <v>386</v>
      </c>
      <c r="C60" s="60" t="s">
        <v>380</v>
      </c>
      <c r="D60" s="58"/>
      <c r="E60" s="58"/>
      <c r="F60" s="75">
        <v>639.15</v>
      </c>
      <c r="G60" s="62">
        <f t="shared" si="0"/>
        <v>58.104545454545452</v>
      </c>
      <c r="H60" s="63">
        <f t="shared" si="5"/>
        <v>639.15</v>
      </c>
      <c r="I60" s="64">
        <f t="shared" si="5"/>
        <v>58.104545454545452</v>
      </c>
      <c r="J60" s="65">
        <f>'[1]23.06.'!H60</f>
        <v>639.15</v>
      </c>
      <c r="K60" s="65">
        <f t="shared" si="2"/>
        <v>0</v>
      </c>
    </row>
    <row r="61" spans="1:11" ht="15" customHeight="1" x14ac:dyDescent="0.25">
      <c r="A61" s="58" t="s">
        <v>387</v>
      </c>
      <c r="B61" s="59" t="s">
        <v>388</v>
      </c>
      <c r="C61" s="60" t="s">
        <v>292</v>
      </c>
      <c r="D61" s="58"/>
      <c r="E61" s="58"/>
      <c r="F61" s="76">
        <v>11.627000000000001</v>
      </c>
      <c r="G61" s="62">
        <f t="shared" si="0"/>
        <v>1.0570000000000002</v>
      </c>
      <c r="H61" s="63">
        <f t="shared" si="5"/>
        <v>11.627000000000001</v>
      </c>
      <c r="I61" s="64">
        <f t="shared" si="5"/>
        <v>1.0570000000000002</v>
      </c>
      <c r="J61" s="65">
        <f>'[1]23.06.'!H61</f>
        <v>11.627000000000001</v>
      </c>
      <c r="K61" s="65">
        <f t="shared" si="2"/>
        <v>0</v>
      </c>
    </row>
    <row r="62" spans="1:11" ht="15" customHeight="1" x14ac:dyDescent="0.25">
      <c r="A62" s="58" t="s">
        <v>389</v>
      </c>
      <c r="B62" s="59" t="s">
        <v>390</v>
      </c>
      <c r="C62" s="60" t="s">
        <v>292</v>
      </c>
      <c r="D62" s="58"/>
      <c r="E62" s="58"/>
      <c r="F62" s="76">
        <v>17.300799999999999</v>
      </c>
      <c r="G62" s="62">
        <f t="shared" si="0"/>
        <v>1.5727999999999998</v>
      </c>
      <c r="H62" s="63">
        <f t="shared" si="5"/>
        <v>17.300799999999999</v>
      </c>
      <c r="I62" s="64">
        <f t="shared" si="5"/>
        <v>1.5727999999999998</v>
      </c>
      <c r="J62" s="65">
        <f>'[1]23.06.'!H62</f>
        <v>17.300799999999999</v>
      </c>
      <c r="K62" s="65">
        <f t="shared" si="2"/>
        <v>0</v>
      </c>
    </row>
    <row r="63" spans="1:11" ht="15" customHeight="1" x14ac:dyDescent="0.25">
      <c r="A63" s="58" t="s">
        <v>391</v>
      </c>
      <c r="B63" s="59" t="s">
        <v>392</v>
      </c>
      <c r="C63" s="60" t="s">
        <v>380</v>
      </c>
      <c r="D63" s="58"/>
      <c r="E63" s="58"/>
      <c r="F63" s="76">
        <v>537.0299</v>
      </c>
      <c r="G63" s="62">
        <f t="shared" si="0"/>
        <v>48.820900000000002</v>
      </c>
      <c r="H63" s="63">
        <f t="shared" si="5"/>
        <v>537.0299</v>
      </c>
      <c r="I63" s="64">
        <f t="shared" si="5"/>
        <v>48.820900000000002</v>
      </c>
      <c r="J63" s="65">
        <f>'[1]23.06.'!H63</f>
        <v>0</v>
      </c>
      <c r="K63" s="65">
        <f t="shared" si="2"/>
        <v>537.0299</v>
      </c>
    </row>
    <row r="64" spans="1:11" ht="15" customHeight="1" x14ac:dyDescent="0.25">
      <c r="A64" s="58" t="s">
        <v>393</v>
      </c>
      <c r="B64" s="59" t="s">
        <v>394</v>
      </c>
      <c r="C64" s="60" t="s">
        <v>292</v>
      </c>
      <c r="D64" s="58"/>
      <c r="E64" s="58"/>
      <c r="F64" s="76">
        <v>53.188200000000002</v>
      </c>
      <c r="G64" s="62">
        <f t="shared" si="0"/>
        <v>4.8352909090909098</v>
      </c>
      <c r="H64" s="63">
        <f t="shared" si="5"/>
        <v>53.188200000000002</v>
      </c>
      <c r="I64" s="64">
        <f t="shared" si="5"/>
        <v>4.8352909090909098</v>
      </c>
      <c r="J64" s="65">
        <f>'[1]23.06.'!H64</f>
        <v>0</v>
      </c>
      <c r="K64" s="65">
        <f t="shared" si="2"/>
        <v>53.188200000000002</v>
      </c>
    </row>
    <row r="65" spans="1:9" ht="12.75" customHeight="1" x14ac:dyDescent="0.25">
      <c r="A65" s="51" t="s">
        <v>272</v>
      </c>
      <c r="B65" s="51"/>
      <c r="C65" s="51"/>
      <c r="D65" s="51"/>
      <c r="E65" s="51"/>
      <c r="F65" s="51"/>
      <c r="G65" s="51"/>
      <c r="H65" s="77"/>
    </row>
    <row r="66" spans="1:9" ht="12.75" customHeight="1" x14ac:dyDescent="0.25">
      <c r="A66" s="78" t="s">
        <v>395</v>
      </c>
      <c r="B66" s="78"/>
      <c r="C66" s="78"/>
      <c r="D66" s="78"/>
      <c r="E66" s="78"/>
      <c r="F66" s="78"/>
      <c r="G66" s="78"/>
      <c r="H66" s="78"/>
      <c r="I66" s="78"/>
    </row>
    <row r="67" spans="1:9" ht="12.75" customHeight="1" x14ac:dyDescent="0.25">
      <c r="A67" s="78" t="s">
        <v>396</v>
      </c>
      <c r="B67" s="78"/>
      <c r="C67" s="78"/>
      <c r="D67" s="78"/>
      <c r="E67" s="78"/>
      <c r="F67" s="78"/>
      <c r="G67" s="78"/>
      <c r="H67" s="78"/>
      <c r="I67" s="78"/>
    </row>
    <row r="68" spans="1:9" ht="12.75" hidden="1" customHeight="1" x14ac:dyDescent="0.25">
      <c r="A68" s="52"/>
      <c r="B68" s="52"/>
      <c r="C68" s="52"/>
      <c r="D68" s="53"/>
      <c r="E68" s="53"/>
      <c r="F68" s="53"/>
      <c r="G68" s="53"/>
      <c r="H68" s="53"/>
    </row>
    <row r="69" spans="1:9" ht="12.75" customHeight="1" x14ac:dyDescent="0.25">
      <c r="A69" s="53"/>
      <c r="B69" s="1"/>
      <c r="C69" s="1"/>
      <c r="D69" s="1"/>
      <c r="E69" s="1"/>
      <c r="F69" s="1"/>
      <c r="G69" s="1"/>
      <c r="H69" s="1"/>
    </row>
    <row r="70" spans="1:9" ht="12.75" hidden="1" customHeight="1" x14ac:dyDescent="0.25">
      <c r="A70" s="53"/>
      <c r="B70" s="1"/>
      <c r="C70" s="1"/>
      <c r="D70" s="1"/>
      <c r="E70" s="1"/>
      <c r="F70" s="1"/>
      <c r="G70" s="1"/>
      <c r="H70" s="1"/>
    </row>
    <row r="71" spans="1:9" ht="12.75" customHeight="1" x14ac:dyDescent="0.25">
      <c r="A71" s="1"/>
      <c r="B71" s="1" t="s">
        <v>276</v>
      </c>
      <c r="C71" s="1"/>
      <c r="D71" s="1"/>
      <c r="E71" s="1"/>
      <c r="G71" s="1" t="s">
        <v>277</v>
      </c>
      <c r="H71" s="1"/>
    </row>
    <row r="72" spans="1:9" ht="12.75" customHeight="1" x14ac:dyDescent="0.25">
      <c r="A72" s="1"/>
      <c r="B72" s="1"/>
      <c r="C72" s="1"/>
      <c r="D72" s="1"/>
      <c r="E72" s="1"/>
      <c r="G72" s="1"/>
      <c r="H72" s="1"/>
    </row>
    <row r="73" spans="1:9" ht="12.75" customHeight="1" x14ac:dyDescent="0.25">
      <c r="A73" s="1"/>
      <c r="B73" s="1" t="s">
        <v>278</v>
      </c>
      <c r="C73" s="1"/>
      <c r="D73" s="1"/>
      <c r="E73" s="1"/>
      <c r="G73" s="1" t="s">
        <v>279</v>
      </c>
      <c r="H73" s="1"/>
    </row>
    <row r="74" spans="1:9" x14ac:dyDescent="0.25">
      <c r="A74" s="54"/>
      <c r="B74" s="54"/>
      <c r="C74" s="54"/>
      <c r="D74" s="54"/>
      <c r="E74" s="54"/>
      <c r="F74" s="54"/>
      <c r="G74" s="54"/>
      <c r="H74" s="54"/>
    </row>
  </sheetData>
  <mergeCells count="7">
    <mergeCell ref="A67:I67"/>
    <mergeCell ref="A7:I7"/>
    <mergeCell ref="A8:I8"/>
    <mergeCell ref="A9:I9"/>
    <mergeCell ref="A10:I10"/>
    <mergeCell ref="B13:I13"/>
    <mergeCell ref="A66:I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Общ.Пр-т 30.06.2023</vt:lpstr>
      <vt:lpstr>Доп.пр-т 11.07.2023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2023-07-13T06:19:09Z</dcterms:modified>
</cp:coreProperties>
</file>